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ouster\Documents\Habilitace\"/>
    </mc:Choice>
  </mc:AlternateContent>
  <bookViews>
    <workbookView xWindow="0" yWindow="0" windowWidth="25200" windowHeight="11895" tabRatio="878" firstSheet="1" activeTab="1"/>
  </bookViews>
  <sheets>
    <sheet name="1.PVPaR_rozp" sheetId="1" state="hidden" r:id="rId1"/>
    <sheet name="0_Kvalifikační tabulka" sheetId="9" r:id="rId2"/>
    <sheet name="1_Prestižní vědecké publikace a" sheetId="3" r:id="rId3"/>
    <sheet name="2_Uznání vědeckou komunitou" sheetId="2" r:id="rId4"/>
    <sheet name="3_Pedagogická činnost" sheetId="4" r:id="rId5"/>
    <sheet name="4_Granty, zahr.pobyty ..." sheetId="6" r:id="rId6"/>
    <sheet name="5_Služba komunitě" sheetId="7" r:id="rId7"/>
  </sheets>
  <definedNames>
    <definedName name="OLE_LINK20" localSheetId="0">'1.PVPaR_rozp'!$B$47</definedName>
    <definedName name="top" localSheetId="0">'1.PVPaR_rozp'!$B$32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1" i="3" l="1"/>
  <c r="H15" i="3"/>
  <c r="H13" i="3"/>
  <c r="H29" i="3"/>
  <c r="E5" i="3"/>
  <c r="H5" i="3"/>
  <c r="H3" i="3"/>
  <c r="E11" i="3"/>
  <c r="H11" i="3"/>
  <c r="H8" i="3"/>
  <c r="H2" i="3"/>
  <c r="I2" i="3"/>
  <c r="E6" i="4"/>
  <c r="G44" i="7"/>
  <c r="G31" i="7"/>
  <c r="G29" i="7"/>
  <c r="G25" i="7"/>
  <c r="G21" i="7"/>
  <c r="G17" i="7"/>
  <c r="G11" i="7"/>
  <c r="G7" i="7"/>
  <c r="G3" i="7"/>
  <c r="H2" i="7"/>
  <c r="C69" i="9"/>
  <c r="C66" i="9"/>
  <c r="C67" i="9"/>
  <c r="C68" i="9"/>
  <c r="C70" i="9"/>
  <c r="C71" i="9"/>
  <c r="C72" i="9"/>
  <c r="C73" i="9"/>
  <c r="C74" i="9"/>
  <c r="C75" i="9"/>
  <c r="C76" i="9"/>
  <c r="C77" i="9"/>
  <c r="C78" i="9"/>
  <c r="C79" i="9"/>
  <c r="G2" i="6"/>
  <c r="F3" i="6"/>
  <c r="F7" i="6"/>
  <c r="F14" i="6"/>
  <c r="F18" i="6"/>
  <c r="F26" i="6"/>
  <c r="F27" i="6"/>
  <c r="F23" i="6"/>
  <c r="F29" i="6"/>
  <c r="F33" i="6"/>
  <c r="F2" i="6"/>
  <c r="H2" i="4"/>
  <c r="G3" i="4"/>
  <c r="G11" i="4"/>
  <c r="G14" i="4"/>
  <c r="G9" i="4"/>
  <c r="G25" i="4"/>
  <c r="G29" i="4"/>
  <c r="G36" i="4"/>
  <c r="G2" i="4"/>
  <c r="E16" i="4"/>
  <c r="E15" i="4"/>
  <c r="E13" i="4"/>
  <c r="E12" i="4"/>
  <c r="E7" i="4"/>
  <c r="D37" i="9"/>
  <c r="C37" i="9"/>
  <c r="F2" i="2"/>
  <c r="E7" i="2"/>
  <c r="E8" i="2"/>
  <c r="E9" i="2"/>
  <c r="E10" i="2"/>
  <c r="E11" i="2"/>
  <c r="E3" i="2"/>
  <c r="E17" i="2"/>
  <c r="E21" i="2"/>
  <c r="E25" i="2"/>
  <c r="E29" i="2"/>
  <c r="E45" i="2"/>
  <c r="E2" i="2"/>
  <c r="D8" i="9"/>
  <c r="C8" i="9"/>
  <c r="D93" i="9"/>
  <c r="C93" i="9"/>
  <c r="D92" i="9"/>
  <c r="C92" i="9"/>
  <c r="D91" i="9"/>
  <c r="C91" i="9"/>
  <c r="D90" i="9"/>
  <c r="C90" i="9"/>
  <c r="D89" i="9"/>
  <c r="C89" i="9"/>
  <c r="D88" i="9"/>
  <c r="C88" i="9"/>
  <c r="C87" i="9"/>
  <c r="C86" i="9"/>
  <c r="C85" i="9"/>
  <c r="D84" i="9"/>
  <c r="C84" i="9"/>
  <c r="C83" i="9"/>
  <c r="C82" i="9"/>
  <c r="D78" i="9"/>
  <c r="D77" i="9"/>
  <c r="D76" i="9"/>
  <c r="D75" i="9"/>
  <c r="D74" i="9"/>
  <c r="D73" i="9"/>
  <c r="D72" i="9"/>
  <c r="D70" i="9"/>
  <c r="D69" i="9"/>
  <c r="D68" i="9"/>
  <c r="D67" i="9"/>
  <c r="D66" i="9"/>
  <c r="D62" i="9"/>
  <c r="C62" i="9"/>
  <c r="D61" i="9"/>
  <c r="C61" i="9"/>
  <c r="D60" i="9"/>
  <c r="C60" i="9"/>
  <c r="C59" i="9"/>
  <c r="D58" i="9"/>
  <c r="C58" i="9"/>
  <c r="D57" i="9"/>
  <c r="C57" i="9"/>
  <c r="D56" i="9"/>
  <c r="C56" i="9"/>
  <c r="D55" i="9"/>
  <c r="C55" i="9"/>
  <c r="D54" i="9"/>
  <c r="C54" i="9"/>
  <c r="C52" i="9"/>
  <c r="C51" i="9"/>
  <c r="D47" i="9"/>
  <c r="C47" i="9"/>
  <c r="D46" i="9"/>
  <c r="C46" i="9"/>
  <c r="D45" i="9"/>
  <c r="C45" i="9"/>
  <c r="D44" i="9"/>
  <c r="C44" i="9"/>
  <c r="D43" i="9"/>
  <c r="C43" i="9"/>
  <c r="D42" i="9"/>
  <c r="C42" i="9"/>
  <c r="D41" i="9"/>
  <c r="C41" i="9"/>
  <c r="D40" i="9"/>
  <c r="C40" i="9"/>
  <c r="D39" i="9"/>
  <c r="C39" i="9"/>
  <c r="D38" i="9"/>
  <c r="C38" i="9"/>
  <c r="D36" i="9"/>
  <c r="C36" i="9"/>
  <c r="D35" i="9"/>
  <c r="C35" i="9"/>
  <c r="D34" i="9"/>
  <c r="C34" i="9"/>
  <c r="D33" i="9"/>
  <c r="C33" i="9"/>
  <c r="D32" i="9"/>
  <c r="C32" i="9"/>
  <c r="D31" i="9"/>
  <c r="C31" i="9"/>
  <c r="D30" i="9"/>
  <c r="C30" i="9"/>
  <c r="D29" i="9"/>
  <c r="C29" i="9"/>
  <c r="D28" i="9"/>
  <c r="C28" i="9"/>
  <c r="D27" i="9"/>
  <c r="C27" i="9"/>
  <c r="D22" i="9"/>
  <c r="C22" i="9"/>
  <c r="D21" i="9"/>
  <c r="C21" i="9"/>
  <c r="D20" i="9"/>
  <c r="C20" i="9"/>
  <c r="D19" i="9"/>
  <c r="C19" i="9"/>
  <c r="D18" i="9"/>
  <c r="C18" i="9"/>
  <c r="D17" i="9"/>
  <c r="C17" i="9"/>
  <c r="D16" i="9"/>
  <c r="C16" i="9"/>
  <c r="D15" i="9"/>
  <c r="C15" i="9"/>
  <c r="D14" i="9"/>
  <c r="C14" i="9"/>
  <c r="D13" i="9"/>
  <c r="C13" i="9"/>
  <c r="D12" i="9"/>
  <c r="C12" i="9"/>
  <c r="D11" i="9"/>
  <c r="C11" i="9"/>
  <c r="D10" i="9"/>
  <c r="C10" i="9"/>
  <c r="D9" i="9"/>
  <c r="C9" i="9"/>
  <c r="D7" i="9"/>
  <c r="C7" i="9"/>
  <c r="C6" i="9"/>
  <c r="C5" i="9"/>
  <c r="C94" i="9"/>
  <c r="C63" i="9"/>
  <c r="C23" i="9"/>
  <c r="C26" i="9"/>
  <c r="C48" i="9"/>
  <c r="D51" i="9"/>
  <c r="D71" i="9"/>
  <c r="D79" i="9"/>
  <c r="D59" i="9"/>
  <c r="D52" i="9"/>
  <c r="D63" i="9"/>
  <c r="D83" i="9"/>
  <c r="G14" i="7"/>
  <c r="D85" i="9"/>
  <c r="D86" i="9"/>
  <c r="D87" i="9"/>
  <c r="D82" i="9"/>
  <c r="D94" i="9"/>
  <c r="G2" i="7"/>
  <c r="D6" i="9"/>
  <c r="D5" i="9"/>
  <c r="D23" i="9"/>
  <c r="K82" i="1"/>
  <c r="K2" i="1"/>
  <c r="G216" i="1"/>
  <c r="J216" i="1"/>
  <c r="G215" i="1"/>
  <c r="J215" i="1"/>
  <c r="G214" i="1"/>
  <c r="J214" i="1"/>
  <c r="G213" i="1"/>
  <c r="J213" i="1"/>
  <c r="G212" i="1"/>
  <c r="J212" i="1"/>
  <c r="G211" i="1"/>
  <c r="J211" i="1"/>
  <c r="G210" i="1"/>
  <c r="J210" i="1"/>
  <c r="G209" i="1"/>
  <c r="J209" i="1"/>
  <c r="G208" i="1"/>
  <c r="J208" i="1"/>
  <c r="G207" i="1"/>
  <c r="J207" i="1"/>
  <c r="G206" i="1"/>
  <c r="J206" i="1"/>
  <c r="G205" i="1"/>
  <c r="J205" i="1"/>
  <c r="G204" i="1"/>
  <c r="J204" i="1"/>
  <c r="G203" i="1"/>
  <c r="J203" i="1"/>
  <c r="G202" i="1"/>
  <c r="J202" i="1"/>
  <c r="G201" i="1"/>
  <c r="J201" i="1"/>
  <c r="G200" i="1"/>
  <c r="J200" i="1"/>
  <c r="G199" i="1"/>
  <c r="J199" i="1"/>
  <c r="G198" i="1"/>
  <c r="J198" i="1"/>
  <c r="G197" i="1"/>
  <c r="J197" i="1"/>
  <c r="G196" i="1"/>
  <c r="J196" i="1"/>
  <c r="G195" i="1"/>
  <c r="J195" i="1"/>
  <c r="G194" i="1"/>
  <c r="J194" i="1"/>
  <c r="G193" i="1"/>
  <c r="J193" i="1"/>
  <c r="G192" i="1"/>
  <c r="J192" i="1"/>
  <c r="G191" i="1"/>
  <c r="J191" i="1"/>
  <c r="G190" i="1"/>
  <c r="J190" i="1"/>
  <c r="G189" i="1"/>
  <c r="J189" i="1"/>
  <c r="G188" i="1"/>
  <c r="J188" i="1"/>
  <c r="G187" i="1"/>
  <c r="J187" i="1"/>
  <c r="G186" i="1"/>
  <c r="J186" i="1"/>
  <c r="G185" i="1"/>
  <c r="J185" i="1"/>
  <c r="G184" i="1"/>
  <c r="J184" i="1"/>
  <c r="G183" i="1"/>
  <c r="J183" i="1"/>
  <c r="G182" i="1"/>
  <c r="J182" i="1"/>
  <c r="G181" i="1"/>
  <c r="J181" i="1"/>
  <c r="G180" i="1"/>
  <c r="J180" i="1"/>
  <c r="G179" i="1"/>
  <c r="J179" i="1"/>
  <c r="G178" i="1"/>
  <c r="J178" i="1"/>
  <c r="G177" i="1"/>
  <c r="J177" i="1"/>
  <c r="G176" i="1"/>
  <c r="J176" i="1"/>
  <c r="G175" i="1"/>
  <c r="J175" i="1"/>
  <c r="G174" i="1"/>
  <c r="J174" i="1"/>
  <c r="G173" i="1"/>
  <c r="J173" i="1"/>
  <c r="G172" i="1"/>
  <c r="J172" i="1"/>
  <c r="G171" i="1"/>
  <c r="J171" i="1"/>
  <c r="G170" i="1"/>
  <c r="J170" i="1"/>
  <c r="G169" i="1"/>
  <c r="J169" i="1"/>
  <c r="G168" i="1"/>
  <c r="J168" i="1"/>
  <c r="G167" i="1"/>
  <c r="J167" i="1"/>
  <c r="G166" i="1"/>
  <c r="J166" i="1"/>
  <c r="G165" i="1"/>
  <c r="J165" i="1"/>
  <c r="G164" i="1"/>
  <c r="J164" i="1"/>
  <c r="G163" i="1"/>
  <c r="J163" i="1"/>
  <c r="G162" i="1"/>
  <c r="J162" i="1"/>
  <c r="G161" i="1"/>
  <c r="J161" i="1"/>
  <c r="G160" i="1"/>
  <c r="J160" i="1"/>
  <c r="G159" i="1"/>
  <c r="J159" i="1"/>
  <c r="G158" i="1"/>
  <c r="J158" i="1"/>
  <c r="G157" i="1"/>
  <c r="J157" i="1"/>
  <c r="G156" i="1"/>
  <c r="J156" i="1"/>
  <c r="G155" i="1"/>
  <c r="J155" i="1"/>
  <c r="G154" i="1"/>
  <c r="J154" i="1"/>
  <c r="G153" i="1"/>
  <c r="J153" i="1"/>
  <c r="G152" i="1"/>
  <c r="J152" i="1"/>
  <c r="G151" i="1"/>
  <c r="J151" i="1"/>
  <c r="G150" i="1"/>
  <c r="J150" i="1"/>
  <c r="G149" i="1"/>
  <c r="J149" i="1"/>
  <c r="G148" i="1"/>
  <c r="J148" i="1"/>
  <c r="G147" i="1"/>
  <c r="J147" i="1"/>
  <c r="G146" i="1"/>
  <c r="J146" i="1"/>
  <c r="G145" i="1"/>
  <c r="J145" i="1"/>
  <c r="G144" i="1"/>
  <c r="J144" i="1"/>
  <c r="G143" i="1"/>
  <c r="J143" i="1"/>
  <c r="G142" i="1"/>
  <c r="J142" i="1"/>
  <c r="G141" i="1"/>
  <c r="J141" i="1"/>
  <c r="G140" i="1"/>
  <c r="J140" i="1"/>
  <c r="G139" i="1"/>
  <c r="J139" i="1"/>
  <c r="G138" i="1"/>
  <c r="J138" i="1"/>
  <c r="G137" i="1"/>
  <c r="J137" i="1"/>
  <c r="G136" i="1"/>
  <c r="J136" i="1"/>
  <c r="G135" i="1"/>
  <c r="J135" i="1"/>
  <c r="G134" i="1"/>
  <c r="J134" i="1"/>
  <c r="G133" i="1"/>
  <c r="J133" i="1"/>
  <c r="G132" i="1"/>
  <c r="J132" i="1"/>
  <c r="G131" i="1"/>
  <c r="J131" i="1"/>
  <c r="G130" i="1"/>
  <c r="J130" i="1"/>
  <c r="G129" i="1"/>
  <c r="J129" i="1"/>
  <c r="G128" i="1"/>
  <c r="J128" i="1"/>
  <c r="G127" i="1"/>
  <c r="J127" i="1"/>
  <c r="G126" i="1"/>
  <c r="J126" i="1"/>
  <c r="G125" i="1"/>
  <c r="J125" i="1"/>
  <c r="G124" i="1"/>
  <c r="J124" i="1"/>
  <c r="G123" i="1"/>
  <c r="J123" i="1"/>
  <c r="G121" i="1"/>
  <c r="J121" i="1"/>
  <c r="G120" i="1"/>
  <c r="J120" i="1"/>
  <c r="G119" i="1"/>
  <c r="J119" i="1"/>
  <c r="G118" i="1"/>
  <c r="J118" i="1"/>
  <c r="G117" i="1"/>
  <c r="J117" i="1"/>
  <c r="G116" i="1"/>
  <c r="J116" i="1"/>
  <c r="G115" i="1"/>
  <c r="J115" i="1"/>
  <c r="G114" i="1"/>
  <c r="J114" i="1"/>
  <c r="G113" i="1"/>
  <c r="J113" i="1"/>
  <c r="G112" i="1"/>
  <c r="J112" i="1"/>
  <c r="G111" i="1"/>
  <c r="J111" i="1"/>
  <c r="G110" i="1"/>
  <c r="J110" i="1"/>
  <c r="G109" i="1"/>
  <c r="J109" i="1"/>
  <c r="G108" i="1"/>
  <c r="J108" i="1"/>
  <c r="G107" i="1"/>
  <c r="J107" i="1"/>
  <c r="G106" i="1"/>
  <c r="J106" i="1"/>
  <c r="G105" i="1"/>
  <c r="J105" i="1"/>
  <c r="G104" i="1"/>
  <c r="J104" i="1"/>
  <c r="G103" i="1"/>
  <c r="J103" i="1"/>
  <c r="G102" i="1"/>
  <c r="J102" i="1"/>
  <c r="G101" i="1"/>
  <c r="J101" i="1"/>
  <c r="G100" i="1"/>
  <c r="J100" i="1"/>
  <c r="G99" i="1"/>
  <c r="J99" i="1"/>
  <c r="G98" i="1"/>
  <c r="J98" i="1"/>
  <c r="G97" i="1"/>
  <c r="J97" i="1"/>
  <c r="G96" i="1"/>
  <c r="J96" i="1"/>
  <c r="G95" i="1"/>
  <c r="J95" i="1"/>
  <c r="G94" i="1"/>
  <c r="J94" i="1"/>
  <c r="G93" i="1"/>
  <c r="J93" i="1"/>
  <c r="G92" i="1"/>
  <c r="J92" i="1"/>
  <c r="G91" i="1"/>
  <c r="J91" i="1"/>
  <c r="G90" i="1"/>
  <c r="J90" i="1"/>
  <c r="G89" i="1"/>
  <c r="J89" i="1"/>
  <c r="G88" i="1"/>
  <c r="J88" i="1"/>
  <c r="G87" i="1"/>
  <c r="J87" i="1"/>
  <c r="G86" i="1"/>
  <c r="J86" i="1"/>
  <c r="G85" i="1"/>
  <c r="J85" i="1"/>
  <c r="D26" i="9"/>
  <c r="D48" i="9"/>
  <c r="J122" i="1"/>
  <c r="J84" i="1"/>
  <c r="G79" i="1"/>
  <c r="J79" i="1"/>
  <c r="G80" i="1"/>
  <c r="J80" i="1"/>
  <c r="G72" i="1"/>
  <c r="J72" i="1"/>
  <c r="G71" i="1"/>
  <c r="J71" i="1"/>
  <c r="G70" i="1"/>
  <c r="J70" i="1"/>
  <c r="G69" i="1"/>
  <c r="J69" i="1"/>
  <c r="G68" i="1"/>
  <c r="J68" i="1"/>
  <c r="G67" i="1"/>
  <c r="J67" i="1"/>
  <c r="G59" i="1"/>
  <c r="J59" i="1"/>
  <c r="G57" i="1"/>
  <c r="J57" i="1"/>
  <c r="G55" i="1"/>
  <c r="J55" i="1"/>
  <c r="G53" i="1"/>
  <c r="J53" i="1"/>
  <c r="G51" i="1"/>
  <c r="J51" i="1"/>
  <c r="G49" i="1"/>
  <c r="J49" i="1"/>
  <c r="G47" i="1"/>
  <c r="J47" i="1"/>
  <c r="G45" i="1"/>
  <c r="J45" i="1"/>
  <c r="G43" i="1"/>
  <c r="J43" i="1"/>
  <c r="G41" i="1"/>
  <c r="J41" i="1"/>
  <c r="G39" i="1"/>
  <c r="J39" i="1"/>
  <c r="G37" i="1"/>
  <c r="J37" i="1"/>
  <c r="G35" i="1"/>
  <c r="J35" i="1"/>
  <c r="G33" i="1"/>
  <c r="J33" i="1"/>
  <c r="G31" i="1"/>
  <c r="J31" i="1"/>
  <c r="G29" i="1"/>
  <c r="J29" i="1"/>
  <c r="G27" i="1"/>
  <c r="J27" i="1"/>
  <c r="G25" i="1"/>
  <c r="J25" i="1"/>
  <c r="G23" i="1"/>
  <c r="J23" i="1"/>
  <c r="G21" i="1"/>
  <c r="J21" i="1"/>
  <c r="G19" i="1"/>
  <c r="J19" i="1"/>
  <c r="G17" i="1"/>
  <c r="J17" i="1"/>
  <c r="J82" i="1"/>
  <c r="J65" i="1"/>
  <c r="J77" i="1"/>
  <c r="J15" i="1"/>
  <c r="J2" i="1"/>
</calcChain>
</file>

<file path=xl/comments1.xml><?xml version="1.0" encoding="utf-8"?>
<comments xmlns="http://schemas.openxmlformats.org/spreadsheetml/2006/main">
  <authors>
    <author>Microsoft Office User</author>
  </authors>
  <commentList>
    <comment ref="J1" authorId="0" shapeId="0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Formát číslování 1.X až 5.X dle kategorie
Dle tohoto označení zařaďte přílohy do extra šanonu, který výsledky dokládá.</t>
        </r>
      </text>
    </comment>
    <comment ref="K1" authorId="0" shapeId="0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Typ a popis dokumentu, který výsledky dokládá.
Např. jmenovací dekret školitelem doktoranda</t>
        </r>
      </text>
    </comment>
    <comment ref="B4" authorId="0" shapeId="0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Jména autorů, “název článku,” název časopisu,  vol. x, no. x, pp. xxx-xxx, měsíc a rok vydání. DOI. Číslo WoS/Scopus
Impakt Factor (v čase přijetí publikace), JCR® Kategorie (vypsat všechny kategorie), Kvartily v kategoriích</t>
        </r>
      </text>
    </comment>
    <comment ref="B9" authorId="0" shapeId="0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Jména autorů, "název přízpěvku," název konference, čísla stran přízpěvku, datum a místo konání konference, Číslo WoS/Scopus</t>
        </r>
      </text>
    </comment>
    <comment ref="B14" authorId="0" shapeId="0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Jména autorů, název titulu, číslo vydání, údaje o vydavateli, ISBN, rok vydání, počet stran. </t>
        </r>
      </text>
    </comment>
    <comment ref="B17" authorId="0" shapeId="0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viz vysvětlení pro zahraniční monografii</t>
        </r>
      </text>
    </comment>
    <comment ref="B20" authorId="0" shapeId="0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Jméno autora, “název kapitoly v knize,” jméno titulu , číslo vydání, údaje o vydavateli, ISBN, rok, číslo kapitoly, počet stran. </t>
        </r>
      </text>
    </comment>
    <comment ref="B23" authorId="0" shapeId="0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viz vysvětlení pro zahraniční monografii</t>
        </r>
      </text>
    </comment>
    <comment ref="B33" authorId="0" shapeId="0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Jméno autora,  název patentu, přihlašovatel (České vysoké učení technické v Praze); číslo přihlášky: 2015-222; Číslo dokumentu/patentu: 307007; https://isdv.upv.cz/webapp/odkaz na patent</t>
        </r>
      </text>
    </comment>
  </commentList>
</comments>
</file>

<file path=xl/comments2.xml><?xml version="1.0" encoding="utf-8"?>
<comments xmlns="http://schemas.openxmlformats.org/spreadsheetml/2006/main">
  <authors>
    <author>Microsoft Office User</author>
  </authors>
  <commentList>
    <comment ref="B34" authorId="0" shapeId="0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viz mezinárodní konference</t>
        </r>
      </text>
    </comment>
    <comment ref="B36" authorId="0" shapeId="0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viz mezinárodní konference</t>
        </r>
      </text>
    </comment>
    <comment ref="B50" authorId="0" shapeId="0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viz přednáška na mezinárodní konferenci</t>
        </r>
      </text>
    </comment>
  </commentList>
</comments>
</file>

<file path=xl/comments3.xml><?xml version="1.0" encoding="utf-8"?>
<comments xmlns="http://schemas.openxmlformats.org/spreadsheetml/2006/main">
  <authors>
    <author>Microsoft Office User</author>
  </authors>
  <commentList>
    <comment ref="B6" authorId="0" shapeId="0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Název vyučovaného předmětu (jazyková verze)</t>
        </r>
      </text>
    </comment>
    <comment ref="E6" authorId="0" shapeId="0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=počet odučených hodin/počtem týdnů v semestru
příklad: odpřednášeno 30 hodin za semestr vyděleno 14 týdny semestru, abychom získali počet hodin připadající na jeden týden</t>
        </r>
      </text>
    </comment>
    <comment ref="E12" authorId="0" shapeId="0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=počet odučených hodin/počtem týdnů v semestru</t>
        </r>
      </text>
    </comment>
    <comment ref="E15" authorId="0" shapeId="0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=počet odučených hodin/počtem týdnů v semestru</t>
        </r>
      </text>
    </comment>
    <comment ref="B23" authorId="0" shapeId="0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viz vysokoškolská skripta</t>
        </r>
      </text>
    </comment>
    <comment ref="B34" authorId="0" shapeId="0">
      <text>
        <r>
          <rPr>
            <b/>
            <sz val="12"/>
            <color indexed="81"/>
            <rFont val="Calibri"/>
          </rPr>
          <t>Microsoft Office User:</t>
        </r>
        <r>
          <rPr>
            <sz val="12"/>
            <color indexed="81"/>
            <rFont val="Calibri"/>
          </rPr>
          <t xml:space="preserve">
viz obhájený doktorand</t>
        </r>
      </text>
    </comment>
  </commentList>
</comments>
</file>

<file path=xl/sharedStrings.xml><?xml version="1.0" encoding="utf-8"?>
<sst xmlns="http://schemas.openxmlformats.org/spreadsheetml/2006/main" count="962" uniqueCount="424">
  <si>
    <t>Monografie (výstava arch. prací) zahranič.</t>
  </si>
  <si>
    <t>Č.</t>
  </si>
  <si>
    <t>Název</t>
  </si>
  <si>
    <t>Počet autorů</t>
  </si>
  <si>
    <t>Rok</t>
  </si>
  <si>
    <t>Koef (10-20)</t>
  </si>
  <si>
    <t xml:space="preserve">Podíl (%)       </t>
  </si>
  <si>
    <t>Body</t>
  </si>
  <si>
    <t>Samostat. části v mezinár. monografii</t>
  </si>
  <si>
    <t>Koef (3-6)</t>
  </si>
  <si>
    <t>Monografie (výstava arch. prací) ČR</t>
  </si>
  <si>
    <t>Koef (7-12)</t>
  </si>
  <si>
    <t>Samostat. části v české monografii</t>
  </si>
  <si>
    <t>Koef (2-4)</t>
  </si>
  <si>
    <t>Článek v impaktovaném časopise</t>
  </si>
  <si>
    <t>Koef (10-15)</t>
  </si>
  <si>
    <t>Významné inženýrské nebo umělecké dílo většího rozsahu</t>
  </si>
  <si>
    <t>Udělený patent národní</t>
  </si>
  <si>
    <t>Udělený patent zahraniční</t>
  </si>
  <si>
    <t>Koef (15-25)</t>
  </si>
  <si>
    <t>Článek v mezinár. recenzovaném časopise</t>
  </si>
  <si>
    <t>Koef (5-10)</t>
  </si>
  <si>
    <t>Příspěvek na mezinár. konf. (ve sborníku)</t>
  </si>
  <si>
    <t>Koef (1)</t>
  </si>
  <si>
    <t>Vavra, P., Penhaker, M., Jurcikova, J., Skrobankova, M., Crha, M., Ostruszka, P., Ihnat, P., Grepl, J., Delongova, P., Dvorackova, J., Prochazka, V., Salounova, D., Skoric, M., Rauser, P., Habib, N., Zonca, P. (2015). Semi-spherical radiofrequency bipolar device - a new technique for liver resection: Experimental in vivo study on the porcine model. Technology in cancer research &amp; treatment, 14(5), 573-582. doi:10.7785/tcrt.2012.500432</t>
  </si>
  <si>
    <t xml:space="preserve">(Impact Factor (2013 Thomson JCR Science Edition): 2.207, (ENGINEERING, ELECTRICAL &amp; ELECTRONIC 51 of 249,Q1,))                                      </t>
  </si>
  <si>
    <t>(Impact Factor (2013 Thomson JCR Science Edition): 1.730 , ONCOLOGY, Q4)</t>
  </si>
  <si>
    <t>Honegr, J., Soukup, O., Dolezal, R., Malinak, D., Penhaker, M., Prymula, R., &amp; Kuca, K. (2015). Structural properties of potential synthetic vaccine adjuvants - tlr agonists. Current Medicinal Chemistry, 22(29), 3306-3325. doi:10.2174/0929867322666150821094634</t>
  </si>
  <si>
    <t>(Impact Factor (2013 Thomson JCR Science Edition): 3.853 , CHEMISTRY, MEDICINAL, Q1)</t>
  </si>
  <si>
    <t>Kuca, K., Hrabinova, M., Jun, D., Musilek, K., Penhaker, M., Krejcar, O., &amp; Soukup, O. (2015). Universality of oxime k203 for reactivation of nerve agent-inhibited ache. Medicinal Chemistry, 11(7), 683-686. doi:10.2174/1573406411666150407154204</t>
  </si>
  <si>
    <t>(Impact Factor (2013 Thomson JCR Science Edition): 1.363 , CHEMISTRY, MEDICINAL, Q3)</t>
  </si>
  <si>
    <t>(Impact Factor (2013 Thomson JCR Science Edition): - , SURGERY, Q3)</t>
  </si>
  <si>
    <t>Vavra, P., Nowakova, J., Ostruszka, P., Hasal, M., Jurcikova, J., Martinek, L., Penhaker, M., Ihnat, P., Habib, N., Zonca, P. (2015). Colorectal cancer liver metastases: Laparoscopic and open radiofrequency-assisted surgery. Videosurgery and Other Miniinvasive Techniques, 10(2), 205-212. doi:10.5114/wiitm.2015.52082</t>
  </si>
  <si>
    <t>(Impact Factor (2013 Thomson JCR Science Edition): 2.245 , INSTRUMENTS &amp; INSTRUMENTATION 10 of 56, Q1) Q1)</t>
  </si>
  <si>
    <t>(Impact Factor (2013 Thomson JCR Science Edition): 0.272, CHEMISTRY,MULTIDISCIPLINARY 146 of 157,Q4))</t>
  </si>
  <si>
    <t>(Impact Factor (2013 Thomson JCR Science Edition): 0.561, ENGINEERING, ELECTRICAL &amp; ELECTRONIC 191 of 249,Q4)</t>
  </si>
  <si>
    <t>(Impact Factor (2010 Thomson JCR Science Edition): 0.242, ENGINEERING, ELECTRICAL &amp; ELECTRONIC 221 of 245,Q4)</t>
  </si>
  <si>
    <t xml:space="preserve">(Impact Factor (2010 Thomson JCR Science Edition): 0.242, ENGINEERING, ELECTRICAL &amp;ELECTRONIC 221 of 245, Q4))                                                                                                                                      </t>
  </si>
  <si>
    <t xml:space="preserve">(Impact Factor (2010 Thomson JCR Science Edition): 0.242, ENGINEERING, ELECTRICAL &amp;ELECTRONIC 221 of 245, Q4))  </t>
  </si>
  <si>
    <t>Vávra, P., Škrobánková, M., Grepl, J., Crha, M., Penhaker, M., Jurčíková, J., Škorič, M., Raušer, P., Ostruszka, P., Ihnát, P., Delongová, P., Dvořáčková, J., Procházka, V., Šalounová, D., Habib, N., Zonča, P. (2015). New semi-spherical radiofrequency energy device for liver resection: An experimental study in pigs. Acta Veterinaria Brno, 84(4), 397-401. doi:10.2754/avb201584040397 (Veterinary , Q2)</t>
  </si>
  <si>
    <r>
      <t>P. Partila, M. Voznak, T. Peterek, M. Penhaker, V. Novak, J. Tovarek</t>
    </r>
    <r>
      <rPr>
        <i/>
        <sz val="11"/>
        <color theme="1"/>
        <rFont val="Times New Roman"/>
        <family val="1"/>
        <charset val="238"/>
      </rPr>
      <t xml:space="preserve">, </t>
    </r>
    <r>
      <rPr>
        <sz val="11"/>
        <color theme="1"/>
        <rFont val="Times New Roman"/>
        <family val="1"/>
        <charset val="238"/>
      </rPr>
      <t xml:space="preserve">M. Mehic, L. Vojtech, "Impact of human emotions on physiological characteristics," in </t>
    </r>
    <r>
      <rPr>
        <i/>
        <sz val="11"/>
        <color theme="1"/>
        <rFont val="Times New Roman"/>
        <family val="1"/>
        <charset val="238"/>
      </rPr>
      <t>Independent Component Analyses, Compressive Sampling, Wavelets, Neural Net, Biosystems, and Nanoengineering Xii</t>
    </r>
    <r>
      <rPr>
        <sz val="11"/>
        <color theme="1"/>
        <rFont val="Times New Roman"/>
        <family val="1"/>
        <charset val="238"/>
      </rPr>
      <t>. vol. 9118, H. H. Szu and L. Dai, Eds., ed, 2014.</t>
    </r>
  </si>
  <si>
    <r>
      <t xml:space="preserve">J. Kubicek, M. Penhaker, R. Kahankova, and Ieee, ”Design of a Synthetic ECG Signal Based on the Fourier Series," </t>
    </r>
    <r>
      <rPr>
        <i/>
        <sz val="11"/>
        <color theme="1"/>
        <rFont val="Times New Roman"/>
        <family val="1"/>
        <charset val="238"/>
      </rPr>
      <t xml:space="preserve">2014 International Conference on Advances in Computing, Communications and Informatics (Icacci), </t>
    </r>
    <r>
      <rPr>
        <sz val="11"/>
        <color theme="1"/>
        <rFont val="Times New Roman"/>
        <family val="1"/>
        <charset val="238"/>
      </rPr>
      <t>pp. 1881-1885, 2014 2014.</t>
    </r>
  </si>
  <si>
    <r>
      <t xml:space="preserve">J. Kubicek, M. Penhaker, and Ieee, ”Fuzzy Algorithm for Segmentation of Images in Extraction of Objects from MRI," </t>
    </r>
    <r>
      <rPr>
        <i/>
        <sz val="11"/>
        <color theme="1"/>
        <rFont val="Times New Roman"/>
        <family val="1"/>
        <charset val="238"/>
      </rPr>
      <t xml:space="preserve">2014 International Conference on Advances in Computing, Communications and Informatics (Icacci), </t>
    </r>
    <r>
      <rPr>
        <sz val="11"/>
        <color theme="1"/>
        <rFont val="Times New Roman"/>
        <family val="1"/>
        <charset val="238"/>
      </rPr>
      <t>pp. 1422-1427, 2014 2014.</t>
    </r>
  </si>
  <si>
    <r>
      <t xml:space="preserve">J. Grepl, K. Frydrysek, and M. Penhaker, "A Probabilistic Model of the Interaction between a Sitting Man and a Seat," in </t>
    </r>
    <r>
      <rPr>
        <i/>
        <sz val="11"/>
        <color theme="1"/>
        <rFont val="Times New Roman"/>
        <family val="1"/>
        <charset val="238"/>
      </rPr>
      <t>Proceedings of 2014 International Conference on Mechanics and Mechanical Engineering</t>
    </r>
    <r>
      <rPr>
        <sz val="11"/>
        <color theme="1"/>
        <rFont val="Times New Roman"/>
        <family val="1"/>
        <charset val="238"/>
      </rPr>
      <t>. vol. 684, A. M. Shahhosseini, Ed., ed, 2014, pp. 413-419.</t>
    </r>
  </si>
  <si>
    <r>
      <t>M. Gala, I. Vajdikova, B. Babusiak, M. Penhaker, M. Cerny, M. Augustynek</t>
    </r>
    <r>
      <rPr>
        <sz val="11"/>
        <color theme="1"/>
        <rFont val="Times New Roman"/>
        <family val="1"/>
        <charset val="238"/>
      </rPr>
      <t xml:space="preserve">, ”Battery Check Test on Pacemaker by Advanced Technique," </t>
    </r>
    <r>
      <rPr>
        <i/>
        <sz val="11"/>
        <color theme="1"/>
        <rFont val="Times New Roman"/>
        <family val="1"/>
        <charset val="238"/>
      </rPr>
      <t xml:space="preserve">2014 Ieee 12th International Symposium on Applied Machine Intelligence and Informatics (Sami), </t>
    </r>
    <r>
      <rPr>
        <sz val="11"/>
        <color theme="1"/>
        <rFont val="Times New Roman"/>
        <family val="1"/>
        <charset val="238"/>
      </rPr>
      <t>pp. 45-48, 2014 2014.</t>
    </r>
  </si>
  <si>
    <r>
      <t xml:space="preserve">B. Babusiak, M. Gala, M. Penhaker, M. Cerny, J. Kraus, and Ieee, ”Dry Contact Less Surface Electrodes for Bioelectrical Measurements," </t>
    </r>
    <r>
      <rPr>
        <i/>
        <sz val="11"/>
        <color theme="1"/>
        <rFont val="Times New Roman"/>
        <family val="1"/>
        <charset val="238"/>
      </rPr>
      <t xml:space="preserve">2014 Ieee 12th International Symposium on Applied Machine Intelligence and Informatics (Sami), </t>
    </r>
    <r>
      <rPr>
        <sz val="11"/>
        <color theme="1"/>
        <rFont val="Times New Roman"/>
        <family val="1"/>
        <charset val="238"/>
      </rPr>
      <t>pp. 357-360, 2014 2014.</t>
    </r>
  </si>
  <si>
    <r>
      <t>M. Voznak, P. Partila, M. Penhaker, T. Peterek, K. Tomala, F. Rezac</t>
    </r>
    <r>
      <rPr>
        <i/>
        <sz val="11"/>
        <color theme="1"/>
        <rFont val="Times New Roman"/>
        <family val="1"/>
        <charset val="238"/>
      </rPr>
      <t xml:space="preserve">, </t>
    </r>
    <r>
      <rPr>
        <sz val="11"/>
        <color theme="1"/>
        <rFont val="Times New Roman"/>
        <family val="1"/>
        <charset val="238"/>
      </rPr>
      <t xml:space="preserve">J. Safarik, "Emotional state and its impact on voice authentication accuracy," in </t>
    </r>
    <r>
      <rPr>
        <i/>
        <sz val="11"/>
        <color theme="1"/>
        <rFont val="Times New Roman"/>
        <family val="1"/>
        <charset val="238"/>
      </rPr>
      <t>Independent Component Analyses, Compressive Sampling, Wavelets, Neural Net, Biosystems, and Nanoengineering Xi</t>
    </r>
    <r>
      <rPr>
        <sz val="11"/>
        <color theme="1"/>
        <rFont val="Times New Roman"/>
        <family val="1"/>
        <charset val="238"/>
      </rPr>
      <t>. vol. 8750, H. H. Szu, Ed., ed, 2013.</t>
    </r>
  </si>
  <si>
    <r>
      <t>M. Smondrk, M. Vozda, J. Krohova, B. Hrvolova, T. Peterek, and M. Penhaker, “</t>
    </r>
    <r>
      <rPr>
        <i/>
        <sz val="11"/>
        <color theme="1"/>
        <rFont val="Times New Roman"/>
        <family val="1"/>
        <charset val="238"/>
      </rPr>
      <t>A Comparison of Success and Time Consumption of the Most Common Methods for Detection of the SSVEP</t>
    </r>
    <r>
      <rPr>
        <sz val="11"/>
        <color theme="1"/>
        <rFont val="Times New Roman"/>
        <family val="1"/>
        <charset val="238"/>
      </rPr>
      <t>, 2013.</t>
    </r>
  </si>
  <si>
    <r>
      <t xml:space="preserve">M. Penhaker, V. Kasik, and V. Snasel, "Biomedical Distributed Signal Processing and Analysis," in </t>
    </r>
    <r>
      <rPr>
        <i/>
        <sz val="11"/>
        <color theme="1"/>
        <rFont val="Times New Roman"/>
        <family val="1"/>
        <charset val="238"/>
      </rPr>
      <t>Computer Information Systems and Industrial Management, Cisim 2013</t>
    </r>
    <r>
      <rPr>
        <sz val="11"/>
        <color theme="1"/>
        <rFont val="Times New Roman"/>
        <family val="1"/>
        <charset val="238"/>
      </rPr>
      <t>. vol. 8104, K. Saeed, R. Chaki, A. Cortesi, and S. Wierzchon, Eds., ed, 2013, pp. 88-95.</t>
    </r>
  </si>
  <si>
    <r>
      <t>M. Penhaker, M. Cerny, and Ieee, “</t>
    </r>
    <r>
      <rPr>
        <i/>
        <sz val="11"/>
        <color theme="1"/>
        <rFont val="Times New Roman"/>
        <family val="1"/>
        <charset val="238"/>
      </rPr>
      <t>Intravenous Catheter Transfer Function Distortion Testing</t>
    </r>
    <r>
      <rPr>
        <sz val="11"/>
        <color theme="1"/>
        <rFont val="Times New Roman"/>
        <family val="1"/>
        <charset val="238"/>
      </rPr>
      <t>, 2013.</t>
    </r>
  </si>
  <si>
    <r>
      <t xml:space="preserve">V. Novak, R. Jeziorska, and M. Penhaker, "Computer Based Psychometric Testing and Well Being Software for Sleep Deprivation Analysis," in </t>
    </r>
    <r>
      <rPr>
        <i/>
        <sz val="11"/>
        <color theme="1"/>
        <rFont val="Times New Roman"/>
        <family val="1"/>
        <charset val="238"/>
      </rPr>
      <t>Advanced Methods for Computational Collective Intelligence</t>
    </r>
    <r>
      <rPr>
        <sz val="11"/>
        <color theme="1"/>
        <rFont val="Times New Roman"/>
        <family val="1"/>
        <charset val="238"/>
      </rPr>
      <t>. vol. 457, N. T. Nguyen, B. Trawinski, R. Katarzyniak, and G. S. Jo, Eds., ed, 2013, pp. 207-216.</t>
    </r>
  </si>
  <si>
    <r>
      <t xml:space="preserve">J. Kubicek, M. Penhaker, D. Feltl, J. Cvek, and Ieee, ”Guidelines for modelling BED in simultaneous radiotherapy of two volumes: tpv(1) and tpv(2)," </t>
    </r>
    <r>
      <rPr>
        <i/>
        <sz val="11"/>
        <color theme="1"/>
        <rFont val="Times New Roman"/>
        <family val="1"/>
        <charset val="238"/>
      </rPr>
      <t xml:space="preserve">Ieee 11th International Symposium on Applied Machine Intelligence and Informatics (Sami 2013), </t>
    </r>
    <r>
      <rPr>
        <sz val="11"/>
        <color theme="1"/>
        <rFont val="Times New Roman"/>
        <family val="1"/>
        <charset val="238"/>
      </rPr>
      <t>pp. 131-135, 2013 2013.</t>
    </r>
  </si>
  <si>
    <r>
      <t>J. Grepl, M. Penhaker, M. Hlavackova, P. Vavra, L. Prokop, T. Sikora</t>
    </r>
    <r>
      <rPr>
        <i/>
        <sz val="11"/>
        <color theme="1"/>
        <rFont val="Times New Roman"/>
        <family val="1"/>
        <charset val="238"/>
      </rPr>
      <t xml:space="preserve">, </t>
    </r>
    <r>
      <rPr>
        <sz val="11"/>
        <color theme="1"/>
        <rFont val="Times New Roman"/>
        <family val="1"/>
        <charset val="238"/>
      </rPr>
      <t xml:space="preserve">P. Horyl, ”Layout Optimization of Electrodes for Radiofrequency Ablation Instrument," </t>
    </r>
    <r>
      <rPr>
        <i/>
        <sz val="11"/>
        <color theme="1"/>
        <rFont val="Times New Roman"/>
        <family val="1"/>
        <charset val="238"/>
      </rPr>
      <t xml:space="preserve">Ieee 11th International Symposium on Applied Machine Intelligence and Informatics (Sami 2013), </t>
    </r>
    <r>
      <rPr>
        <sz val="11"/>
        <color theme="1"/>
        <rFont val="Times New Roman"/>
        <family val="1"/>
        <charset val="238"/>
      </rPr>
      <t>pp. 165-168, 2013 2013.</t>
    </r>
  </si>
  <si>
    <r>
      <t xml:space="preserve">P. Dohnalek, P. Gajdos, T. Peterek, and M. Penhaker, "Pattern Recognition in EEG Cognitive Signals Accelerated by GPU," in </t>
    </r>
    <r>
      <rPr>
        <i/>
        <sz val="11"/>
        <color theme="1"/>
        <rFont val="Times New Roman"/>
        <family val="1"/>
        <charset val="238"/>
      </rPr>
      <t>International Joint Conference Cisis'12 - Iceute'12 - Soco'12 Special Sessions</t>
    </r>
    <r>
      <rPr>
        <sz val="11"/>
        <color theme="1"/>
        <rFont val="Times New Roman"/>
        <family val="1"/>
        <charset val="238"/>
      </rPr>
      <t>. vol. 189, A. Herrero, V. Snasel, A. Abraham, I. Zelinka, B. Baruque, H. Quintian</t>
    </r>
    <r>
      <rPr>
        <i/>
        <sz val="11"/>
        <color theme="1"/>
        <rFont val="Times New Roman"/>
        <family val="1"/>
        <charset val="238"/>
      </rPr>
      <t>, et al.</t>
    </r>
    <r>
      <rPr>
        <sz val="11"/>
        <color theme="1"/>
        <rFont val="Times New Roman"/>
        <family val="1"/>
        <charset val="238"/>
      </rPr>
      <t>, Eds., ed, 2013, pp. 477-485.</t>
    </r>
  </si>
  <si>
    <r>
      <t xml:space="preserve">T. Peterek, J. Krohova, M. Smondrk, M. Penhaker, and Ieee, ”Principal Component Analysis and Fuzzy Clustering of SA HRV during the Orthostatic Challenge," </t>
    </r>
    <r>
      <rPr>
        <i/>
        <sz val="11"/>
        <color theme="1"/>
        <rFont val="Times New Roman"/>
        <family val="1"/>
        <charset val="238"/>
      </rPr>
      <t xml:space="preserve">2012 35th International Conference on Telecommunications and Signal Processing (Tsp), </t>
    </r>
    <r>
      <rPr>
        <sz val="11"/>
        <color theme="1"/>
        <rFont val="Times New Roman"/>
        <family val="1"/>
        <charset val="238"/>
      </rPr>
      <t>pp. 596-599, 2012 2012.</t>
    </r>
  </si>
  <si>
    <r>
      <t xml:space="preserve">M. Penhaker, P. Klimes, J. Pindor, and D. Korpas, "Advanced Intracardial Biosignal Processing," in </t>
    </r>
    <r>
      <rPr>
        <i/>
        <sz val="11"/>
        <color theme="1"/>
        <rFont val="Times New Roman"/>
        <family val="1"/>
        <charset val="238"/>
      </rPr>
      <t>Computer Information Systems and Industrial Management</t>
    </r>
    <r>
      <rPr>
        <sz val="11"/>
        <color theme="1"/>
        <rFont val="Times New Roman"/>
        <family val="1"/>
        <charset val="238"/>
      </rPr>
      <t>. vol. 7564, A. Cortesi, N. Chaki, K. Saeed, and S. Wierzchon, Eds., ed, 2012, pp. 215-223.</t>
    </r>
  </si>
  <si>
    <r>
      <t xml:space="preserve">V. Kasik, M. Penhaker, V. Novak, R. Pustkova, and F. Kutalek, "Bio-inspired Genetic Algorithms on FPGA Evolvable Hardware," in </t>
    </r>
    <r>
      <rPr>
        <i/>
        <sz val="11"/>
        <color theme="1"/>
        <rFont val="Times New Roman"/>
        <family val="1"/>
        <charset val="238"/>
      </rPr>
      <t>Intelligent Information and Database Systems</t>
    </r>
    <r>
      <rPr>
        <sz val="11"/>
        <color theme="1"/>
        <rFont val="Times New Roman"/>
        <family val="1"/>
        <charset val="238"/>
      </rPr>
      <t>. vol. 7197, J. S. Pan, S. M. Chen, and N. T. Nguyen, Eds., ed, 2012, pp. 439-447.</t>
    </r>
  </si>
  <si>
    <r>
      <t xml:space="preserve">M. Penhaker, T. Stula, and M. Augustynek, "Long-Term Heart Rate Variability Assessment," in </t>
    </r>
    <r>
      <rPr>
        <i/>
        <sz val="11"/>
        <color theme="1"/>
        <rFont val="Times New Roman"/>
        <family val="1"/>
        <charset val="238"/>
      </rPr>
      <t>5th Kuala Lumpur International Conference on Biomedical Engineering 2011</t>
    </r>
    <r>
      <rPr>
        <sz val="11"/>
        <color theme="1"/>
        <rFont val="Times New Roman"/>
        <family val="1"/>
        <charset val="238"/>
      </rPr>
      <t>. vol. 35, N. A. AbuOsman, W. A. W. Abas, A. K. AbdulWahab, and H. N. Ting, Eds., ed, 2011, pp. 532-535.</t>
    </r>
  </si>
  <si>
    <r>
      <t xml:space="preserve">M. Penhaker, V. Kasik, M. Stankus, and J. Kijonka, "User Adaptive System for Data Management in Home Care Maintenance Systems," in </t>
    </r>
    <r>
      <rPr>
        <i/>
        <sz val="11"/>
        <color theme="1"/>
        <rFont val="Times New Roman"/>
        <family val="1"/>
        <charset val="238"/>
      </rPr>
      <t>Intelligent Information and Database Systems, Aciids 2011, Pt Ii</t>
    </r>
    <r>
      <rPr>
        <sz val="11"/>
        <color theme="1"/>
        <rFont val="Times New Roman"/>
        <family val="1"/>
        <charset val="238"/>
      </rPr>
      <t>. vol. 6592, N. T. Nguyen, C. G. Kim, and A. Janiak, Eds., ed, 2011, pp. 492-501.</t>
    </r>
  </si>
  <si>
    <r>
      <t xml:space="preserve">M. Penhaker, M. Darebnikova, and M. Cerny, "Sensor Network for Measurement and Analysis on Medical Devices Quality Control," in </t>
    </r>
    <r>
      <rPr>
        <i/>
        <sz val="11"/>
        <color theme="1"/>
        <rFont val="Times New Roman"/>
        <family val="1"/>
        <charset val="238"/>
      </rPr>
      <t>E-Technologies and Networks for Development</t>
    </r>
    <r>
      <rPr>
        <sz val="11"/>
        <color theme="1"/>
        <rFont val="Times New Roman"/>
        <family val="1"/>
        <charset val="238"/>
      </rPr>
      <t>. vol. 171, J. J. Yonazi, E. Sedoyeka, E. Ariwa, and E. ElQawasmeh, Eds., ed, 2011, pp. 182-196.</t>
    </r>
  </si>
  <si>
    <r>
      <t xml:space="preserve">V. Kasik, M. Penhaker, V. Novak, R. Bridzik, and J. Krawiec, "User Interactive Biomedical Data Web Services Application," in </t>
    </r>
    <r>
      <rPr>
        <i/>
        <sz val="11"/>
        <color theme="1"/>
        <rFont val="Times New Roman"/>
        <family val="1"/>
        <charset val="238"/>
      </rPr>
      <t>E-Technologies and Networks for Development</t>
    </r>
    <r>
      <rPr>
        <sz val="11"/>
        <color theme="1"/>
        <rFont val="Times New Roman"/>
        <family val="1"/>
        <charset val="238"/>
      </rPr>
      <t>. vol. 171, J. J. Yonazi, E. Sedoyeka, E. Ariwa, and E. ElQawasmeh, Eds., ed, 2011, pp. 223-237.</t>
    </r>
  </si>
  <si>
    <r>
      <t xml:space="preserve">M. Cerny, M. Penhaker, M. Gala, and B. Babusiak, "Biomedical Engineering Education under European Union Support," in </t>
    </r>
    <r>
      <rPr>
        <i/>
        <sz val="11"/>
        <color theme="1"/>
        <rFont val="Times New Roman"/>
        <family val="1"/>
        <charset val="238"/>
      </rPr>
      <t>5th Kuala Lumpur International Conference on Biomedical Engineering 2011</t>
    </r>
    <r>
      <rPr>
        <sz val="11"/>
        <color theme="1"/>
        <rFont val="Times New Roman"/>
        <family val="1"/>
        <charset val="238"/>
      </rPr>
      <t>. vol. 35, N. A. AbuOsman, W. A. W. Abas, A. K. AbdulWahab, and H. N. Ting, Eds., ed, 2011, pp. 16-19.</t>
    </r>
  </si>
  <si>
    <r>
      <t xml:space="preserve">M. Augustynek, M. Penhaker, J. Semkovic, P. Penhakerova, and M. Cerny, "Measurement and Diagnosis Assessment of Plethysmographycal Record," in </t>
    </r>
    <r>
      <rPr>
        <i/>
        <sz val="11"/>
        <color theme="1"/>
        <rFont val="Times New Roman"/>
        <family val="1"/>
        <charset val="238"/>
      </rPr>
      <t>5th Kuala Lumpur International Conference on Biomedical Engineering 2011</t>
    </r>
    <r>
      <rPr>
        <sz val="11"/>
        <color theme="1"/>
        <rFont val="Times New Roman"/>
        <family val="1"/>
        <charset val="238"/>
      </rPr>
      <t>. vol. 35, N. A. AbuOsman, W. A. W. Abas, A. K. AbdulWahab, and H. N. Ting, Eds., ed, 2011, pp. 320-323.</t>
    </r>
  </si>
  <si>
    <r>
      <t xml:space="preserve">P. Zurek, O. Krejcar, M. Penhaker, M. Cerny, R. Frischer, and I. C. Society, ”Continuous Noninvasive Blood Pressure Measurement by Near Infra Red CCD Camera and Pulse Transmit Time Systems," </t>
    </r>
    <r>
      <rPr>
        <i/>
        <sz val="11"/>
        <color theme="1"/>
        <rFont val="Times New Roman"/>
        <family val="1"/>
        <charset val="238"/>
      </rPr>
      <t xml:space="preserve">2010 Second International Conference on Computer Engineering and Applications: Iccea 2010, Proceedings, Vol 2, </t>
    </r>
    <r>
      <rPr>
        <sz val="11"/>
        <color theme="1"/>
        <rFont val="Times New Roman"/>
        <family val="1"/>
        <charset val="238"/>
      </rPr>
      <t>pp. 449-453, 2010 2010.</t>
    </r>
  </si>
  <si>
    <r>
      <t xml:space="preserve">Z. Vasickova, M. Penhaker, and M. Augustynek, "Using Frequency Analysis of Vibration for Detection of Epileptic Seizure," in </t>
    </r>
    <r>
      <rPr>
        <i/>
        <sz val="11"/>
        <color theme="1"/>
        <rFont val="Times New Roman"/>
        <family val="1"/>
        <charset val="238"/>
      </rPr>
      <t>World Congress on Medical Physics and Biomedical Engineering, Vol 25, Pt 4: Image Processing, Biosignal Processing, Modelling and Simulation, Biomechanics</t>
    </r>
    <r>
      <rPr>
        <sz val="11"/>
        <color theme="1"/>
        <rFont val="Times New Roman"/>
        <family val="1"/>
        <charset val="238"/>
      </rPr>
      <t>. vol. 25, O. Dossel and W. C. Schlegel, Eds., ed, 2010, pp. 2155-2157.</t>
    </r>
  </si>
  <si>
    <r>
      <t>V. Srovnal and M. Penhaker, “</t>
    </r>
    <r>
      <rPr>
        <i/>
        <sz val="11"/>
        <color theme="1"/>
        <rFont val="Times New Roman"/>
        <family val="1"/>
        <charset val="238"/>
      </rPr>
      <t>Architecture and Infrastructure of Health Maintenance Systems</t>
    </r>
    <r>
      <rPr>
        <sz val="11"/>
        <color theme="1"/>
        <rFont val="Times New Roman"/>
        <family val="1"/>
        <charset val="238"/>
      </rPr>
      <t>, 2010.</t>
    </r>
  </si>
  <si>
    <r>
      <t xml:space="preserve">J. Skapa, J. Latal, M. Penhaker, P. Koudelka, F. Hancek, and V. Vasinek, "Optical fiber distributed temperature sensor in cardiological surgeries," in </t>
    </r>
    <r>
      <rPr>
        <i/>
        <sz val="11"/>
        <color theme="1"/>
        <rFont val="Times New Roman"/>
        <family val="1"/>
        <charset val="238"/>
      </rPr>
      <t>Optical Sensing and Detection</t>
    </r>
    <r>
      <rPr>
        <sz val="11"/>
        <color theme="1"/>
        <rFont val="Times New Roman"/>
        <family val="1"/>
        <charset val="238"/>
      </rPr>
      <t>. vol. 7726, F. Berghmans, A. G. Mignani, and C. A. V. Hoof, Eds., ed, 2010.</t>
    </r>
  </si>
  <si>
    <r>
      <t>R. Pustkova, F. Kutalek, M. Penhaker, and V. Novak, “</t>
    </r>
    <r>
      <rPr>
        <i/>
        <sz val="11"/>
        <color theme="1"/>
        <rFont val="Times New Roman"/>
        <family val="1"/>
        <charset val="238"/>
      </rPr>
      <t>Measurement and Calculation of Cerebrospinal Fluid in Proportion to the Skull</t>
    </r>
    <r>
      <rPr>
        <sz val="11"/>
        <color theme="1"/>
        <rFont val="Times New Roman"/>
        <family val="1"/>
        <charset val="238"/>
      </rPr>
      <t>, 2010.</t>
    </r>
  </si>
  <si>
    <r>
      <t xml:space="preserve">M. Penhaker, T. Stula, M. Cerny, and I. C. Society, ”Automatic Ranking of Eye Movement in Electrooculographic Records," </t>
    </r>
    <r>
      <rPr>
        <i/>
        <sz val="11"/>
        <color theme="1"/>
        <rFont val="Times New Roman"/>
        <family val="1"/>
        <charset val="238"/>
      </rPr>
      <t xml:space="preserve">2010 Second International Conference on Computer Engineering and Applications: Iccea 2010, Proceedings, Vol 2, </t>
    </r>
    <r>
      <rPr>
        <sz val="11"/>
        <color theme="1"/>
        <rFont val="Times New Roman"/>
        <family val="1"/>
        <charset val="238"/>
      </rPr>
      <t>pp. 456-460, 2010 2010.</t>
    </r>
  </si>
  <si>
    <r>
      <t xml:space="preserve">M. Penhaker, M. Stankus, J. Kijonka, P. Grygarek, and I. C. Society, ”Design and Application of Mobile Embedded Systems for Home Care Applications," </t>
    </r>
    <r>
      <rPr>
        <i/>
        <sz val="11"/>
        <color theme="1"/>
        <rFont val="Times New Roman"/>
        <family val="1"/>
        <charset val="238"/>
      </rPr>
      <t xml:space="preserve">2010 Second International Conference on Computer Engineering and Applications: Iccea 2010, Proceedings, Vol 1, </t>
    </r>
    <r>
      <rPr>
        <sz val="11"/>
        <color theme="1"/>
        <rFont val="Times New Roman"/>
        <family val="1"/>
        <charset val="238"/>
      </rPr>
      <t>pp. 412-416, 2010 2010.</t>
    </r>
  </si>
  <si>
    <r>
      <t xml:space="preserve">M. Penhaker, J. Krawiec, O. Krejcar, V. Novak, R. Bridzik, and I. C. Society, ”Web System for Electrophysiological Data Management," </t>
    </r>
    <r>
      <rPr>
        <i/>
        <sz val="11"/>
        <color theme="1"/>
        <rFont val="Times New Roman"/>
        <family val="1"/>
        <charset val="238"/>
      </rPr>
      <t xml:space="preserve">2010 Second International Conference on Computer Engineering and Applications: Iccea 2010, Proceedings, Vol 1, </t>
    </r>
    <r>
      <rPr>
        <sz val="11"/>
        <color theme="1"/>
        <rFont val="Times New Roman"/>
        <family val="1"/>
        <charset val="238"/>
      </rPr>
      <t>pp. 404-407, 2010 2010.</t>
    </r>
  </si>
  <si>
    <r>
      <t xml:space="preserve">O. Krejcar, D. Janckulik, L. Motalova, K. Musil, and M. Penhaker, "Real Time Measurement and Visualization of ECG on Mobile Monitoring Stations of Biotelemetric System," in </t>
    </r>
    <r>
      <rPr>
        <i/>
        <sz val="11"/>
        <color theme="1"/>
        <rFont val="Times New Roman"/>
        <family val="1"/>
        <charset val="238"/>
      </rPr>
      <t>Advances in Intelligent Information and Database Systems</t>
    </r>
    <r>
      <rPr>
        <sz val="11"/>
        <color theme="1"/>
        <rFont val="Times New Roman"/>
        <family val="1"/>
        <charset val="238"/>
      </rPr>
      <t>. vol. 283, N. T. Nguyen, R. Katarzyniak, and S. M. Chen, Eds., ed, 2010, pp. 67-78.</t>
    </r>
  </si>
  <si>
    <r>
      <t xml:space="preserve">M. Augustynek, J. Pindor, M. Penhaker, D. Korpas, and I. C. Society, ”Detection of ECG Significant Waves for Biventricular Pacing Treatment," </t>
    </r>
    <r>
      <rPr>
        <i/>
        <sz val="11"/>
        <color theme="1"/>
        <rFont val="Times New Roman"/>
        <family val="1"/>
        <charset val="238"/>
      </rPr>
      <t xml:space="preserve">2010 Second International Conference on Computer Engineering and Applications: Iccea 2010, Proceedings, Vol 2, </t>
    </r>
    <r>
      <rPr>
        <sz val="11"/>
        <color theme="1"/>
        <rFont val="Times New Roman"/>
        <family val="1"/>
        <charset val="238"/>
      </rPr>
      <t>pp. 164-167, 2010 2010.</t>
    </r>
  </si>
  <si>
    <r>
      <t xml:space="preserve">M. Augustynek, M. Penhaker, and I. C. Society, ”Finger Plethysmography Classification by Orthogonal Transformatios," </t>
    </r>
    <r>
      <rPr>
        <i/>
        <sz val="11"/>
        <color theme="1"/>
        <rFont val="Times New Roman"/>
        <family val="1"/>
        <charset val="238"/>
      </rPr>
      <t xml:space="preserve">2010 Second International Conference on Computer Engineering and Applications: Iccea 2010, Proceedings, Vol 2, </t>
    </r>
    <r>
      <rPr>
        <sz val="11"/>
        <color theme="1"/>
        <rFont val="Times New Roman"/>
        <family val="1"/>
        <charset val="238"/>
      </rPr>
      <t>pp. 173-177, 2010 2010.</t>
    </r>
  </si>
  <si>
    <r>
      <t xml:space="preserve">M. Augustynek, M. Penhaker, D. Korpas, and I. C. Society, ”Controlling Peacemakers by Accelerometers," </t>
    </r>
    <r>
      <rPr>
        <i/>
        <sz val="11"/>
        <color theme="1"/>
        <rFont val="Times New Roman"/>
        <family val="1"/>
        <charset val="238"/>
      </rPr>
      <t xml:space="preserve">2010 Second International Conference on Computer Engineering and Applications: Iccea 2010, Proceedings, Vol 2, </t>
    </r>
    <r>
      <rPr>
        <sz val="11"/>
        <color theme="1"/>
        <rFont val="Times New Roman"/>
        <family val="1"/>
        <charset val="238"/>
      </rPr>
      <t>pp. 161-163, 2010 2010.</t>
    </r>
  </si>
  <si>
    <r>
      <t xml:space="preserve">M. Augustynek, Z. Labza, M. Penhaker, D. Korpas, and I. C. Society, ”Verification of Set Up Dual-Chamber Pacemaker Electrical Parameters," </t>
    </r>
    <r>
      <rPr>
        <i/>
        <sz val="11"/>
        <color theme="1"/>
        <rFont val="Times New Roman"/>
        <family val="1"/>
        <charset val="238"/>
      </rPr>
      <t xml:space="preserve">2010 Second International Conference on Computer Engineering and Applications: Iccea 2010, Proceedings, Vol 2, </t>
    </r>
    <r>
      <rPr>
        <sz val="11"/>
        <color theme="1"/>
        <rFont val="Times New Roman"/>
        <family val="1"/>
        <charset val="238"/>
      </rPr>
      <t>pp. 168-172, 2010 2010.</t>
    </r>
  </si>
  <si>
    <r>
      <t xml:space="preserve">P. Marešová and M. Penhaker, ”Electrical technologies in healthcare—cost of development of linear Octapolar tool in the Czech Republic,“ in </t>
    </r>
    <r>
      <rPr>
        <i/>
        <sz val="11"/>
        <color theme="1"/>
        <rFont val="Times New Roman"/>
        <family val="1"/>
        <charset val="238"/>
      </rPr>
      <t>Lecture Notes in Electrical Engineering</t>
    </r>
    <r>
      <rPr>
        <sz val="11"/>
        <color theme="1"/>
        <rFont val="Times New Roman"/>
        <family val="1"/>
        <charset val="238"/>
      </rPr>
      <t xml:space="preserve"> vol. 362, ed, 2016, pp. 925-934.</t>
    </r>
  </si>
  <si>
    <r>
      <t xml:space="preserve">J. Kubicek, J. Valosek, M. Penhaker, I. Bryjova, and J. Grepl, ”Extraction of blood vessels using multilevel thresholding with color coding,“ in </t>
    </r>
    <r>
      <rPr>
        <i/>
        <sz val="11"/>
        <color theme="1"/>
        <rFont val="Times New Roman"/>
        <family val="1"/>
        <charset val="238"/>
      </rPr>
      <t>Lecture Notes in Electrical Engineering</t>
    </r>
    <r>
      <rPr>
        <sz val="11"/>
        <color theme="1"/>
        <rFont val="Times New Roman"/>
        <family val="1"/>
        <charset val="238"/>
      </rPr>
      <t xml:space="preserve"> vol. 362, ed, 2016, pp. 397-406.</t>
    </r>
  </si>
  <si>
    <r>
      <t xml:space="preserve">J. Kubicek, J. Timkovic, M. Augustynek, M. Penhaker, and M. Pokrývková, ”Optical nerve disc segmentation using circual integro differencial operator,“ in </t>
    </r>
    <r>
      <rPr>
        <i/>
        <sz val="11"/>
        <color theme="1"/>
        <rFont val="Times New Roman"/>
        <family val="1"/>
        <charset val="238"/>
      </rPr>
      <t>Lecture Notes in Electrical Engineering</t>
    </r>
    <r>
      <rPr>
        <sz val="11"/>
        <color theme="1"/>
        <rFont val="Times New Roman"/>
        <family val="1"/>
        <charset val="238"/>
      </rPr>
      <t xml:space="preserve"> vol. 362, ed, 2016, pp. 387-396.</t>
    </r>
  </si>
  <si>
    <r>
      <t xml:space="preserve">J. Grepl, M. Penhaker, J. Kubicek, A. Liberda, and R. Mashinchi, ”Real time signal detection and computer visualization of the patient respiration,“ in </t>
    </r>
    <r>
      <rPr>
        <i/>
        <sz val="11"/>
        <color theme="1"/>
        <rFont val="Times New Roman"/>
        <family val="1"/>
        <charset val="238"/>
      </rPr>
      <t>Lecture Notes in Electrical Engineering</t>
    </r>
    <r>
      <rPr>
        <sz val="11"/>
        <color theme="1"/>
        <rFont val="Times New Roman"/>
        <family val="1"/>
        <charset val="238"/>
      </rPr>
      <t xml:space="preserve"> vol. 362, ed, 2016, pp. 783-793.</t>
    </r>
  </si>
  <si>
    <r>
      <t xml:space="preserve">M. Augustynek, A. Zemanova, J. Kubicek, and M. Penhaker, ”Model of drugs penetration through biological membrane,“ in </t>
    </r>
    <r>
      <rPr>
        <i/>
        <sz val="11"/>
        <color theme="1"/>
        <rFont val="Times New Roman"/>
        <family val="1"/>
        <charset val="238"/>
      </rPr>
      <t>Lecture Notes in Electrical Engineering</t>
    </r>
    <r>
      <rPr>
        <sz val="11"/>
        <color theme="1"/>
        <rFont val="Times New Roman"/>
        <family val="1"/>
        <charset val="238"/>
      </rPr>
      <t xml:space="preserve"> vol. 362, ed, 2016, pp. 481-492.</t>
    </r>
  </si>
  <si>
    <r>
      <t xml:space="preserve">M. Penhaker, J. Kubicek, J. Grepl, M. Heczko, and M. Augustynek, “Implementation of controlled pacemaker," in </t>
    </r>
    <r>
      <rPr>
        <i/>
        <sz val="11"/>
        <color theme="1"/>
        <rFont val="Times New Roman"/>
        <family val="1"/>
        <charset val="238"/>
      </rPr>
      <t>IFAC Proceedings Volumes (IFAC-PapersOnline)</t>
    </r>
    <r>
      <rPr>
        <sz val="11"/>
        <color theme="1"/>
        <rFont val="Times New Roman"/>
        <family val="1"/>
        <charset val="238"/>
      </rPr>
      <t>, 2015, pp. 413-417.</t>
    </r>
  </si>
  <si>
    <r>
      <t xml:space="preserve">M. Penhaker and M. Heczko, “Computer based controlled pacemaker implementation," in </t>
    </r>
    <r>
      <rPr>
        <i/>
        <sz val="11"/>
        <color theme="1"/>
        <rFont val="Times New Roman"/>
        <family val="1"/>
        <charset val="238"/>
      </rPr>
      <t>IFAC Proceedings Volumes (IFAC-PapersOnline)</t>
    </r>
    <r>
      <rPr>
        <sz val="11"/>
        <color theme="1"/>
        <rFont val="Times New Roman"/>
        <family val="1"/>
        <charset val="238"/>
      </rPr>
      <t>, 2015, pp. 448-453.</t>
    </r>
  </si>
  <si>
    <r>
      <t>J. Kubicek, M. Penhaker, J. Grepl, A. Selamat, J. Majernik, R. Hudak</t>
    </r>
    <r>
      <rPr>
        <i/>
        <sz val="11"/>
        <color theme="1"/>
        <rFont val="Times New Roman"/>
        <family val="1"/>
        <charset val="238"/>
      </rPr>
      <t xml:space="preserve">, </t>
    </r>
    <r>
      <rPr>
        <sz val="11"/>
        <color theme="1"/>
        <rFont val="Times New Roman"/>
        <family val="1"/>
        <charset val="238"/>
      </rPr>
      <t xml:space="preserve">J. Snorik, M. Augustynek, “Hemodynamic parameters measurement using pulsed doppler effect," in </t>
    </r>
    <r>
      <rPr>
        <i/>
        <sz val="11"/>
        <color theme="1"/>
        <rFont val="Times New Roman"/>
        <family val="1"/>
        <charset val="238"/>
      </rPr>
      <t>IFAC Proceedings Volumes (IFAC-PapersOnline)</t>
    </r>
    <r>
      <rPr>
        <sz val="11"/>
        <color theme="1"/>
        <rFont val="Times New Roman"/>
        <family val="1"/>
        <charset val="238"/>
      </rPr>
      <t>, 2015, pp. 409-412.</t>
    </r>
  </si>
  <si>
    <r>
      <t xml:space="preserve">M. A. Košinár, J. Czopik, J. Štolfa, and M. Penhaker, “Knowledge framework for clinical processes architecture and analysis," in </t>
    </r>
    <r>
      <rPr>
        <i/>
        <sz val="11"/>
        <color theme="1"/>
        <rFont val="Times New Roman"/>
        <family val="1"/>
        <charset val="238"/>
      </rPr>
      <t>SAMI 2015 - IEEE 13th International Symposium on Applied Machine Intelligence and Informatics, Proceedings</t>
    </r>
    <r>
      <rPr>
        <sz val="11"/>
        <color theme="1"/>
        <rFont val="Times New Roman"/>
        <family val="1"/>
        <charset val="238"/>
      </rPr>
      <t>, 2015, pp. 307-311.</t>
    </r>
  </si>
  <si>
    <r>
      <t>J. Grepl, M. Penhaker, J. Kubícek, A. Liberda, A. Selamat, J. Majerník</t>
    </r>
    <r>
      <rPr>
        <i/>
        <sz val="11"/>
        <color theme="1"/>
        <rFont val="Times New Roman"/>
        <family val="1"/>
        <charset val="238"/>
      </rPr>
      <t xml:space="preserve">, </t>
    </r>
    <r>
      <rPr>
        <sz val="11"/>
        <color theme="1"/>
        <rFont val="Times New Roman"/>
        <family val="1"/>
        <charset val="238"/>
      </rPr>
      <t xml:space="preserve">R. Hudák, “Real time breathing signal measurement: Current methods," in </t>
    </r>
    <r>
      <rPr>
        <i/>
        <sz val="11"/>
        <color theme="1"/>
        <rFont val="Times New Roman"/>
        <family val="1"/>
        <charset val="238"/>
      </rPr>
      <t>IFAC Proceedings Volumes (IFAC-PapersOnline)</t>
    </r>
    <r>
      <rPr>
        <sz val="11"/>
        <color theme="1"/>
        <rFont val="Times New Roman"/>
        <family val="1"/>
        <charset val="238"/>
      </rPr>
      <t>, 2015, pp. 153-158.</t>
    </r>
  </si>
  <si>
    <r>
      <t xml:space="preserve">T. Peterek, M. Smondrk, J. Krohova, and M. Penhaker, “Comparison of classification techniques for actual fetal state determination," in </t>
    </r>
    <r>
      <rPr>
        <i/>
        <sz val="11"/>
        <color theme="1"/>
        <rFont val="Times New Roman"/>
        <family val="1"/>
        <charset val="238"/>
      </rPr>
      <t>WIT Transactions on the Built Environment</t>
    </r>
    <r>
      <rPr>
        <sz val="11"/>
        <color theme="1"/>
        <rFont val="Times New Roman"/>
        <family val="1"/>
        <charset val="238"/>
      </rPr>
      <t>, 2014, pp. 187-194.</t>
    </r>
  </si>
  <si>
    <r>
      <t xml:space="preserve">T. Peterek, M. Penhaker, P. Gajdoš, and P. Dohnálek, ”Comparison of Classification Algorithms for Physical Activity Recognition,“ in </t>
    </r>
    <r>
      <rPr>
        <i/>
        <sz val="11"/>
        <color theme="1"/>
        <rFont val="Times New Roman"/>
        <family val="1"/>
        <charset val="238"/>
      </rPr>
      <t>Advances in Intelligent Systems and Computing</t>
    </r>
    <r>
      <rPr>
        <sz val="11"/>
        <color theme="1"/>
        <rFont val="Times New Roman"/>
        <family val="1"/>
        <charset val="238"/>
      </rPr>
      <t xml:space="preserve"> vol. 237, ed, 2014, pp. 123-131.</t>
    </r>
  </si>
  <si>
    <r>
      <t xml:space="preserve">M. Penhaker and H. Tran Minh, “Measurements and data processing in home care telemetry systems,"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2014, pp. 176-179.</t>
    </r>
  </si>
  <si>
    <r>
      <t xml:space="preserve">M. Penhaker, M. Darebnikova, F. Jurek, and M. Augustynek, ”Evaluation of electrocardiographic leads and establishing significance intra-individuality,“ in </t>
    </r>
    <r>
      <rPr>
        <i/>
        <sz val="11"/>
        <color theme="1"/>
        <rFont val="Times New Roman"/>
        <family val="1"/>
        <charset val="238"/>
      </rPr>
      <t>Advances in Intelligent Systems and Computing</t>
    </r>
    <r>
      <rPr>
        <sz val="11"/>
        <color theme="1"/>
        <rFont val="Times New Roman"/>
        <family val="1"/>
        <charset val="238"/>
      </rPr>
      <t xml:space="preserve"> vol. 237, ed, 2014, pp. 295-303.</t>
    </r>
  </si>
  <si>
    <r>
      <t>P. Partila, M. Voznak, T. Peterek, M. Penhaker, V. Novak, J. Tovarek</t>
    </r>
    <r>
      <rPr>
        <i/>
        <sz val="11"/>
        <color theme="1"/>
        <rFont val="Times New Roman"/>
        <family val="1"/>
        <charset val="238"/>
      </rPr>
      <t xml:space="preserve">, </t>
    </r>
    <r>
      <rPr>
        <sz val="11"/>
        <color theme="1"/>
        <rFont val="Times New Roman"/>
        <family val="1"/>
        <charset val="238"/>
      </rPr>
      <t xml:space="preserve">M. Mehic, L. Vojtech, “Impact of human emotions on physiological characteristics," in </t>
    </r>
    <r>
      <rPr>
        <i/>
        <sz val="11"/>
        <color theme="1"/>
        <rFont val="Times New Roman"/>
        <family val="1"/>
        <charset val="238"/>
      </rPr>
      <t>Proceedings of SPIE - The International Society for Optical Engineering</t>
    </r>
    <r>
      <rPr>
        <sz val="11"/>
        <color theme="1"/>
        <rFont val="Times New Roman"/>
        <family val="1"/>
        <charset val="238"/>
      </rPr>
      <t>, 2014.</t>
    </r>
  </si>
  <si>
    <r>
      <t xml:space="preserve">P. Partila, J. Tovarek, J. Frnda, M. Voznak, M. Penhaker, and T. Peterek, ”Emotional impact on neurological characteristics and human speech,“ in </t>
    </r>
    <r>
      <rPr>
        <i/>
        <sz val="11"/>
        <color theme="1"/>
        <rFont val="Times New Roman"/>
        <family val="1"/>
        <charset val="238"/>
      </rPr>
      <t>Advances in Intelligent Systems and Computing</t>
    </r>
    <r>
      <rPr>
        <sz val="11"/>
        <color theme="1"/>
        <rFont val="Times New Roman"/>
        <family val="1"/>
        <charset val="238"/>
      </rPr>
      <t xml:space="preserve"> vol. 298, ed, 2014, pp. 527-533.</t>
    </r>
  </si>
  <si>
    <r>
      <t xml:space="preserve">J. Kubiček and M. Penhaker, “Guidelines for modelling BED in simultaneous radiotherapy,"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2014, pp. 271-274.</t>
    </r>
  </si>
  <si>
    <r>
      <t xml:space="preserve">J. Kubicek, M. Penhaker, and R. Kahankova, “Design of a synthetic ECG signal based on the Fourier series," in </t>
    </r>
    <r>
      <rPr>
        <i/>
        <sz val="11"/>
        <color theme="1"/>
        <rFont val="Times New Roman"/>
        <family val="1"/>
        <charset val="238"/>
      </rPr>
      <t>Proceedings of the 2014 International Conference on Advances in Computing, Communications and Informatics, ICACCI 2014</t>
    </r>
    <r>
      <rPr>
        <sz val="11"/>
        <color theme="1"/>
        <rFont val="Times New Roman"/>
        <family val="1"/>
        <charset val="238"/>
      </rPr>
      <t>, 2014, pp. 1881-1885.</t>
    </r>
  </si>
  <si>
    <r>
      <t xml:space="preserve">J. Kubicek and M. Penhaker, “Fuzzy algorithm for segmentation of images in extraction of objects from MRI," in </t>
    </r>
    <r>
      <rPr>
        <i/>
        <sz val="11"/>
        <color theme="1"/>
        <rFont val="Times New Roman"/>
        <family val="1"/>
        <charset val="238"/>
      </rPr>
      <t>Proceedings of the 2014 International Conference on Advances in Computing, Communications and Informatics, ICACCI 2014</t>
    </r>
    <r>
      <rPr>
        <sz val="11"/>
        <color theme="1"/>
        <rFont val="Times New Roman"/>
        <family val="1"/>
        <charset val="238"/>
      </rPr>
      <t>, 2014, pp. 1422-1427.</t>
    </r>
  </si>
  <si>
    <r>
      <t xml:space="preserve">T. Klinkovsky and M. Penhaker, “Principles of design, implementation and testing of external pacemakers,"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2014, pp. 641-644.</t>
    </r>
  </si>
  <si>
    <r>
      <t xml:space="preserve">J. Grepl, M. Penhaker, J. Kubicek, J. Prokop, and L. Peter, “Pressure distribution measurement of close fitting clothes on human body,"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2014, pp. 436-439.</t>
    </r>
  </si>
  <si>
    <r>
      <t xml:space="preserve">J. Grepl and M. Penhaker, “Radiofrequency instrument for office hysteroscopy,"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2014, pp. 880-883.</t>
    </r>
  </si>
  <si>
    <r>
      <t xml:space="preserve">J. Grepl, K. Frydrýšek, and M. Penhaker, ”A probabilistic model of the interaction between a sitting man and a seat,“ in </t>
    </r>
    <r>
      <rPr>
        <i/>
        <sz val="11"/>
        <color theme="1"/>
        <rFont val="Times New Roman"/>
        <family val="1"/>
        <charset val="238"/>
      </rPr>
      <t>Applied Mechanics and Materials</t>
    </r>
    <r>
      <rPr>
        <sz val="11"/>
        <color theme="1"/>
        <rFont val="Times New Roman"/>
        <family val="1"/>
        <charset val="238"/>
      </rPr>
      <t xml:space="preserve"> vol. 684, ed, 2014, pp. 413-419.</t>
    </r>
  </si>
  <si>
    <r>
      <t xml:space="preserve">M. Gala, I. Vajdikova, B. Babusiak, M. Penhaker, M. Cerny, and M. Augustynek, “Pacemaker battery state checking by stimulation pulse width detection,"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2014, pp. 659-662.</t>
    </r>
  </si>
  <si>
    <r>
      <t xml:space="preserve">M. Gala, I. Vajdikova, B. Babusiak, M. Penhaker, M. Cerny, and M. Augustynek, “Battery check test on pacemaker by advanced technique," in </t>
    </r>
    <r>
      <rPr>
        <i/>
        <sz val="11"/>
        <color theme="1"/>
        <rFont val="Times New Roman"/>
        <family val="1"/>
        <charset val="238"/>
      </rPr>
      <t>SAMI 2014 - IEEE 12th International Symposium on Applied Machine Intelligence and Informatics, Proceedings</t>
    </r>
    <r>
      <rPr>
        <sz val="11"/>
        <color theme="1"/>
        <rFont val="Times New Roman"/>
        <family val="1"/>
        <charset val="238"/>
      </rPr>
      <t>, 2014, pp. 45-48.</t>
    </r>
  </si>
  <si>
    <r>
      <t xml:space="preserve">J. Cihak, M. Augustynek, and M. Penhaker, “Infusion technology - Risk analysis from the perspective of biomedical engineering,"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2014, pp. 849-852.</t>
    </r>
  </si>
  <si>
    <r>
      <t xml:space="preserve">B. Babusiak, M. Gála, M. Penhaker, M. Cerny, and J. Kraus, “Indirect-contact surface electrocardiography measurements by capacitive electrodes,"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2014, pp. 663-666.</t>
    </r>
  </si>
  <si>
    <r>
      <t xml:space="preserve">B. Babusiak, M. Gala, M. Penhaker, M. Cerny, and J. Kraus, “Dry contact less surface electrodes for bioelectrical measurements," in </t>
    </r>
    <r>
      <rPr>
        <i/>
        <sz val="11"/>
        <color theme="1"/>
        <rFont val="Times New Roman"/>
        <family val="1"/>
        <charset val="238"/>
      </rPr>
      <t>SAMI 2014 - IEEE 12th International Symposium on Applied Machine Intelligence and Informatics, Proceedings</t>
    </r>
    <r>
      <rPr>
        <sz val="11"/>
        <color theme="1"/>
        <rFont val="Times New Roman"/>
        <family val="1"/>
        <charset val="238"/>
      </rPr>
      <t>, 2014, pp. 357-360.</t>
    </r>
  </si>
  <si>
    <r>
      <t xml:space="preserve">M. Augustynek, M. Penhaker, M. Cerny, J. Cernohorsky, and I. Bryjova, “Education of biomedical engineering in the technical university of Ostrava,"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2014, pp. 531-534.</t>
    </r>
  </si>
  <si>
    <r>
      <t>M. Voznak, P. Partila, M. Penhaker, T. Peterek, K. Tomala, F. Rezac</t>
    </r>
    <r>
      <rPr>
        <i/>
        <sz val="11"/>
        <color theme="1"/>
        <rFont val="Times New Roman"/>
        <family val="1"/>
        <charset val="238"/>
      </rPr>
      <t xml:space="preserve">, </t>
    </r>
    <r>
      <rPr>
        <sz val="11"/>
        <color theme="1"/>
        <rFont val="Times New Roman"/>
        <family val="1"/>
        <charset val="238"/>
      </rPr>
      <t xml:space="preserve">J. Safarik, “Emotional state and its impact on voice authentication accuracy," in </t>
    </r>
    <r>
      <rPr>
        <i/>
        <sz val="11"/>
        <color theme="1"/>
        <rFont val="Times New Roman"/>
        <family val="1"/>
        <charset val="238"/>
      </rPr>
      <t>Proceedings of SPIE - The International Society for Optical Engineering</t>
    </r>
    <r>
      <rPr>
        <sz val="11"/>
        <color theme="1"/>
        <rFont val="Times New Roman"/>
        <family val="1"/>
        <charset val="238"/>
      </rPr>
      <t>, 2013.</t>
    </r>
  </si>
  <si>
    <r>
      <t xml:space="preserve">L. Vaculik and M. Penhaker, “High efficiency code optimization in ARM cortex-M series processor," in </t>
    </r>
    <r>
      <rPr>
        <i/>
        <sz val="11"/>
        <color theme="1"/>
        <rFont val="Times New Roman"/>
        <family val="1"/>
        <charset val="238"/>
      </rPr>
      <t>IFAC Proceedings Volumes (IFAC-PapersOnline)</t>
    </r>
    <r>
      <rPr>
        <sz val="11"/>
        <color theme="1"/>
        <rFont val="Times New Roman"/>
        <family val="1"/>
        <charset val="238"/>
      </rPr>
      <t>, 2013, pp. 312-315.</t>
    </r>
  </si>
  <si>
    <r>
      <t xml:space="preserve">M. Smondrk, M. Vozda, J. Krohova, B. Hrvolova, T. Peterek, and M. Penhaker, “A comparison of success and time consumption of the most common methods for detection of the SSVEP," in </t>
    </r>
    <r>
      <rPr>
        <i/>
        <sz val="11"/>
        <color theme="1"/>
        <rFont val="Times New Roman"/>
        <family val="1"/>
        <charset val="238"/>
      </rPr>
      <t>2013 36th International Conference on Telecommunications and Signal Processing, TSP 2013</t>
    </r>
    <r>
      <rPr>
        <sz val="11"/>
        <color theme="1"/>
        <rFont val="Times New Roman"/>
        <family val="1"/>
        <charset val="238"/>
      </rPr>
      <t>, 2013, pp. 657-661.</t>
    </r>
  </si>
  <si>
    <r>
      <t xml:space="preserve">T. Peterek, M. Prauzek, and M. Penhaker, “Classification of behaviour of the autonomous nervous system during orthostatic challenge,"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2013, pp. 574-577.</t>
    </r>
  </si>
  <si>
    <r>
      <t xml:space="preserve">M. Penhaker, O. Krejcar, M. Cerny, M. Behan, and P. Penhakerova, ”Smart communication adviser for remote users,“ in </t>
    </r>
    <r>
      <rPr>
        <i/>
        <sz val="11"/>
        <color theme="1"/>
        <rFont val="Times New Roman"/>
        <family val="1"/>
        <charset val="238"/>
      </rPr>
      <t>Lecture Notes of the Institute for Computer Sciences, Social-Informatics and Telecommunications Engineering</t>
    </r>
    <r>
      <rPr>
        <sz val="11"/>
        <color theme="1"/>
        <rFont val="Times New Roman"/>
        <family val="1"/>
        <charset val="238"/>
      </rPr>
      <t xml:space="preserve"> vol. 109 LNICST, ed, 2013, pp. 141-150.</t>
    </r>
  </si>
  <si>
    <r>
      <t xml:space="preserve">M. Penhaker, V. Kasik, and V. Snasel, ”Biomedical distributed signal processing and analysis,“ in </t>
    </r>
    <r>
      <rPr>
        <i/>
        <sz val="11"/>
        <color theme="1"/>
        <rFont val="Times New Roman"/>
        <family val="1"/>
        <charset val="238"/>
      </rPr>
      <t>Lecture Notes in Computer Science (including subseries Lecture Notes in Artificial Intelligence and Lecture Notes in Bioinformatics)</t>
    </r>
    <r>
      <rPr>
        <sz val="11"/>
        <color theme="1"/>
        <rFont val="Times New Roman"/>
        <family val="1"/>
        <charset val="238"/>
      </rPr>
      <t xml:space="preserve"> vol. 8104 LNCS, ed, 2013, pp. 88-95.</t>
    </r>
  </si>
  <si>
    <r>
      <t xml:space="preserve">M. Penhaker and M. Cerny, “Intravenous catheter transfer function distortion testing," in </t>
    </r>
    <r>
      <rPr>
        <i/>
        <sz val="11"/>
        <color theme="1"/>
        <rFont val="Times New Roman"/>
        <family val="1"/>
        <charset val="238"/>
      </rPr>
      <t>SAMI 2013 - IEEE 11th International Symposium on Applied Machine Intelligence and Informatics, Proceedings</t>
    </r>
    <r>
      <rPr>
        <sz val="11"/>
        <color theme="1"/>
        <rFont val="Times New Roman"/>
        <family val="1"/>
        <charset val="238"/>
      </rPr>
      <t>, 2013, pp. 149-152.</t>
    </r>
  </si>
  <si>
    <r>
      <t xml:space="preserve">J. Kubicek, M. Penhaker, D. Feltl, and J. Cvek, “Guidelines for modelling BED in simultaneous radiotherapy of two volumes: Tpv1 and tpv2," in </t>
    </r>
    <r>
      <rPr>
        <i/>
        <sz val="11"/>
        <color theme="1"/>
        <rFont val="Times New Roman"/>
        <family val="1"/>
        <charset val="238"/>
      </rPr>
      <t>SAMI 2013 - IEEE 11th International Symposium on Applied Machine Intelligence and Informatics, Proceedings</t>
    </r>
    <r>
      <rPr>
        <sz val="11"/>
        <color theme="1"/>
        <rFont val="Times New Roman"/>
        <family val="1"/>
        <charset val="238"/>
      </rPr>
      <t>, 2013, pp. 131-135.</t>
    </r>
  </si>
  <si>
    <r>
      <t>J. Grepl, M. Penhaker, M. Hlavackova, P. Vavra, L. Prokop, T. Sikora</t>
    </r>
    <r>
      <rPr>
        <i/>
        <sz val="11"/>
        <color theme="1"/>
        <rFont val="Times New Roman"/>
        <family val="1"/>
        <charset val="238"/>
      </rPr>
      <t xml:space="preserve">, </t>
    </r>
    <r>
      <rPr>
        <sz val="11"/>
        <color theme="1"/>
        <rFont val="Times New Roman"/>
        <family val="1"/>
        <charset val="238"/>
      </rPr>
      <t xml:space="preserve">P. Horyl, “Layout optimization of electrodes for radiofrequency ablation instrument," in </t>
    </r>
    <r>
      <rPr>
        <i/>
        <sz val="11"/>
        <color theme="1"/>
        <rFont val="Times New Roman"/>
        <family val="1"/>
        <charset val="238"/>
      </rPr>
      <t>SAMI 2013 - IEEE 11th International Symposium on Applied Machine Intelligence and Informatics, Proceedings</t>
    </r>
    <r>
      <rPr>
        <sz val="11"/>
        <color theme="1"/>
        <rFont val="Times New Roman"/>
        <family val="1"/>
        <charset val="238"/>
      </rPr>
      <t>, 2013, pp. 165-168.</t>
    </r>
  </si>
  <si>
    <r>
      <t xml:space="preserve">P. Dohnálek, P. Gajdoš, T. Peterek, and M. Penhaker, ”Pattern recognition in EEG cognitive signals accelerated by GPU,“ in </t>
    </r>
    <r>
      <rPr>
        <i/>
        <sz val="11"/>
        <color theme="1"/>
        <rFont val="Times New Roman"/>
        <family val="1"/>
        <charset val="238"/>
      </rPr>
      <t>Advances in Intelligent Systems and Computing</t>
    </r>
    <r>
      <rPr>
        <sz val="11"/>
        <color theme="1"/>
        <rFont val="Times New Roman"/>
        <family val="1"/>
        <charset val="238"/>
      </rPr>
      <t xml:space="preserve"> vol. 189 AISC, ed, 2013, pp. 477-485.</t>
    </r>
  </si>
  <si>
    <r>
      <t xml:space="preserve">M. Cerny and M. Penhaker, “The biotelemetry lessons innovation - Low power RF,"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2013, pp. 23-25.</t>
    </r>
  </si>
  <si>
    <r>
      <t xml:space="preserve">M. Cerny, R. Drska, and M. Penhaker, “Automated measurement of electrochemical sensors,"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2013, pp. 1521-1524.</t>
    </r>
  </si>
  <si>
    <r>
      <t xml:space="preserve">J. Brumek, M. Hlavackova, M. Penhaker, and M. Kovacik, “Measurement and analysis of skin incision mechanical properties treated by colagenous glue," in </t>
    </r>
    <r>
      <rPr>
        <i/>
        <sz val="11"/>
        <color theme="1"/>
        <rFont val="Times New Roman"/>
        <family val="1"/>
        <charset val="238"/>
      </rPr>
      <t>IFAC Proceedings Volumes (IFAC-PapersOnline)</t>
    </r>
    <r>
      <rPr>
        <sz val="11"/>
        <color theme="1"/>
        <rFont val="Times New Roman"/>
        <family val="1"/>
        <charset val="238"/>
      </rPr>
      <t>, 2013, pp. 46-49.</t>
    </r>
  </si>
  <si>
    <r>
      <t xml:space="preserve">T. Peterek, J. Krohova, M. Smondrk, and M. Penhaker, “Principal component analysis and fuzzy clustering of SA HRV during the Orthostatic challenge," in </t>
    </r>
    <r>
      <rPr>
        <i/>
        <sz val="11"/>
        <color theme="1"/>
        <rFont val="Times New Roman"/>
        <family val="1"/>
        <charset val="238"/>
      </rPr>
      <t>2012 35th International Conference on Telecommunications and Signal Processing, TSP 2012 - Proceedings</t>
    </r>
    <r>
      <rPr>
        <sz val="11"/>
        <color theme="1"/>
        <rFont val="Times New Roman"/>
        <family val="1"/>
        <charset val="238"/>
      </rPr>
      <t>, 2012, pp. 596-599.</t>
    </r>
  </si>
  <si>
    <r>
      <t xml:space="preserve">M. Penhaker, O. Krejcar, V. Kasik, and V. Snášel, ”Cloud computing environments for biomedical data services,“ in </t>
    </r>
    <r>
      <rPr>
        <i/>
        <sz val="11"/>
        <color theme="1"/>
        <rFont val="Times New Roman"/>
        <family val="1"/>
        <charset val="238"/>
      </rPr>
      <t>Lecture Notes in Computer Science (including subseries Lecture Notes in Artificial Intelligence and Lecture Notes in Bioinformatics)</t>
    </r>
    <r>
      <rPr>
        <sz val="11"/>
        <color theme="1"/>
        <rFont val="Times New Roman"/>
        <family val="1"/>
        <charset val="238"/>
      </rPr>
      <t xml:space="preserve"> vol. 7435 LNCS, ed, 2012, pp. 336-343.</t>
    </r>
  </si>
  <si>
    <r>
      <t xml:space="preserve">M. Penhaker, P. Klimes, J. Pindor, and D. Korpas, ”Advanced intracardial biosignal processing,“ in </t>
    </r>
    <r>
      <rPr>
        <i/>
        <sz val="11"/>
        <color theme="1"/>
        <rFont val="Times New Roman"/>
        <family val="1"/>
        <charset val="238"/>
      </rPr>
      <t>Lecture Notes in Computer Science (including subseries Lecture Notes in Artificial Intelligence and Lecture Notes in Bioinformatics)</t>
    </r>
    <r>
      <rPr>
        <sz val="11"/>
        <color theme="1"/>
        <rFont val="Times New Roman"/>
        <family val="1"/>
        <charset val="238"/>
      </rPr>
      <t xml:space="preserve"> vol. 7564 LNCS, ed, 2012, pp. 215-223.</t>
    </r>
  </si>
  <si>
    <r>
      <t xml:space="preserve">O. Krejcar and M. Penhaker, “Remote measurement and control with sensors via the BT interface," in </t>
    </r>
    <r>
      <rPr>
        <i/>
        <sz val="11"/>
        <color theme="1"/>
        <rFont val="Times New Roman"/>
        <family val="1"/>
        <charset val="238"/>
      </rPr>
      <t>INES 2012 - IEEE 16th International Conference on Intelligent Engineering Systems, Proceedings</t>
    </r>
    <r>
      <rPr>
        <sz val="11"/>
        <color theme="1"/>
        <rFont val="Times New Roman"/>
        <family val="1"/>
        <charset val="238"/>
      </rPr>
      <t>, 2012, pp. 161-166.</t>
    </r>
  </si>
  <si>
    <r>
      <t xml:space="preserve">V. Kasik, M. Penhaker, V. Novak, R. Pustkova, and F. Kutalek, ”Bio-inspired genetic algorithms on FPGA evolvable hardware,“ in </t>
    </r>
    <r>
      <rPr>
        <i/>
        <sz val="11"/>
        <color theme="1"/>
        <rFont val="Times New Roman"/>
        <family val="1"/>
        <charset val="238"/>
      </rPr>
      <t>Lecture Notes in Computer Science (including subseries Lecture Notes in Artificial Intelligence and Lecture Notes in Bioinformatics)</t>
    </r>
    <r>
      <rPr>
        <sz val="11"/>
        <color theme="1"/>
        <rFont val="Times New Roman"/>
        <family val="1"/>
        <charset val="238"/>
      </rPr>
      <t xml:space="preserve"> vol. 7197 LNAI, ed, 2012, pp. 439-447.</t>
    </r>
  </si>
  <si>
    <r>
      <t xml:space="preserve">V. Kasik, M. Penhaker, E. Duciuc, and D. Korpas, “Influence of ionising radiation on intelligent electronic implantable devices," in </t>
    </r>
    <r>
      <rPr>
        <i/>
        <sz val="11"/>
        <color theme="1"/>
        <rFont val="Times New Roman"/>
        <family val="1"/>
        <charset val="238"/>
      </rPr>
      <t>IEEE 10th Jubilee International Symposium on Applied Machine Intelligence and Informatics, SAMI 2012 - Proceedings</t>
    </r>
    <r>
      <rPr>
        <sz val="11"/>
        <color theme="1"/>
        <rFont val="Times New Roman"/>
        <family val="1"/>
        <charset val="238"/>
      </rPr>
      <t>, 2012, pp. 345-348.</t>
    </r>
  </si>
  <si>
    <r>
      <t xml:space="preserve">V. Kasik, M. Cerny, M. Penhaker, V. Snášel, V. Novak, and R. Pustkova, ”Advanced CT and MR image processing with FPGA,“ in </t>
    </r>
    <r>
      <rPr>
        <i/>
        <sz val="11"/>
        <color theme="1"/>
        <rFont val="Times New Roman"/>
        <family val="1"/>
        <charset val="238"/>
      </rPr>
      <t>Lecture Notes in Computer Science (including subseries Lecture Notes in Artificial Intelligence and Lecture Notes in Bioinformatics)</t>
    </r>
    <r>
      <rPr>
        <sz val="11"/>
        <color theme="1"/>
        <rFont val="Times New Roman"/>
        <family val="1"/>
        <charset val="238"/>
      </rPr>
      <t xml:space="preserve"> vol. 7435 LNCS, ed, 2012, pp. 787-793.</t>
    </r>
  </si>
  <si>
    <r>
      <t xml:space="preserve">M. Darebnikova, M. Penhaker, M. Cerny, and Z. Vasickova, “Intelligent mechatronics system for biochemists bleedings verification," in </t>
    </r>
    <r>
      <rPr>
        <i/>
        <sz val="11"/>
        <color theme="1"/>
        <rFont val="Times New Roman"/>
        <family val="1"/>
        <charset val="238"/>
      </rPr>
      <t>IEEE 10th Jubilee International Symposium on Applied Machine Intelligence and Informatics, SAMI 2012 - Proceedings</t>
    </r>
    <r>
      <rPr>
        <sz val="11"/>
        <color theme="1"/>
        <rFont val="Times New Roman"/>
        <family val="1"/>
        <charset val="238"/>
      </rPr>
      <t>, 2012, pp. 335-338.</t>
    </r>
  </si>
  <si>
    <r>
      <t xml:space="preserve">J. Pindor, M. Penhaker, J. Cernohorsky, D. Korpas, and V. Vancura, “Evaluation of effect cardiac resynchronization therapy," in </t>
    </r>
    <r>
      <rPr>
        <i/>
        <sz val="11"/>
        <color theme="1"/>
        <rFont val="Times New Roman"/>
        <family val="1"/>
        <charset val="238"/>
      </rPr>
      <t>2011 1st Middle East Conference on Biomedical Engineering, MECBME 2011</t>
    </r>
    <r>
      <rPr>
        <sz val="11"/>
        <color theme="1"/>
        <rFont val="Times New Roman"/>
        <family val="1"/>
        <charset val="238"/>
      </rPr>
      <t>, 2011, pp. 279-282.</t>
    </r>
  </si>
  <si>
    <r>
      <t xml:space="preserve">M. Penhaker, T. Stula, and M. Augustynek, “Long-term heart rate variability assessment,"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2011, pp. 532-535.</t>
    </r>
  </si>
  <si>
    <r>
      <t xml:space="preserve">M. Penhaker, V. Kasik, M. Stankus, and J. Kijonka, ”User adaptive system for data management in home care maintenance systems,“ in </t>
    </r>
    <r>
      <rPr>
        <i/>
        <sz val="11"/>
        <color theme="1"/>
        <rFont val="Times New Roman"/>
        <family val="1"/>
        <charset val="238"/>
      </rPr>
      <t>Lecture Notes in Computer Science (including subseries Lecture Notes in Artificial Intelligence and Lecture Notes in Bioinformatics)</t>
    </r>
    <r>
      <rPr>
        <sz val="11"/>
        <color theme="1"/>
        <rFont val="Times New Roman"/>
        <family val="1"/>
        <charset val="238"/>
      </rPr>
      <t xml:space="preserve"> vol. 6592 LNAI, ed, 2011, pp. 492-501.</t>
    </r>
  </si>
  <si>
    <r>
      <t xml:space="preserve">M. Penhaker, M. Hlavackova, P. Horyl, P. Vavra, L. Prokop, and T. Sikora, “Linear octapolar radiofrequency tool for liver ablation," in </t>
    </r>
    <r>
      <rPr>
        <i/>
        <sz val="11"/>
        <color theme="1"/>
        <rFont val="Times New Roman"/>
        <family val="1"/>
        <charset val="238"/>
      </rPr>
      <t>INES 2011 - 15th International Conference on Intelligent Engineering Systems, Proceedings</t>
    </r>
    <r>
      <rPr>
        <sz val="11"/>
        <color theme="1"/>
        <rFont val="Times New Roman"/>
        <family val="1"/>
        <charset val="238"/>
      </rPr>
      <t>, 2011, pp. 405-409.</t>
    </r>
  </si>
  <si>
    <r>
      <t xml:space="preserve">M. Penhaker, M. Darebnikova, and M. Cerny, ”Sensor network for measurement and analysis on medical devices quality control,“ in </t>
    </r>
    <r>
      <rPr>
        <i/>
        <sz val="11"/>
        <color theme="1"/>
        <rFont val="Times New Roman"/>
        <family val="1"/>
        <charset val="238"/>
      </rPr>
      <t>Communications in Computer and Information Science</t>
    </r>
    <r>
      <rPr>
        <sz val="11"/>
        <color theme="1"/>
        <rFont val="Times New Roman"/>
        <family val="1"/>
        <charset val="238"/>
      </rPr>
      <t xml:space="preserve"> vol. 171 CCIS, ed, 2011, pp. 182-196.</t>
    </r>
  </si>
  <si>
    <r>
      <t xml:space="preserve">J. Kijonka, M. Penhaker, and J. Cernohorsky, “Invasive blood pressure curves simulation device," in </t>
    </r>
    <r>
      <rPr>
        <i/>
        <sz val="11"/>
        <color theme="1"/>
        <rFont val="Times New Roman"/>
        <family val="1"/>
        <charset val="238"/>
      </rPr>
      <t>2011 1st Middle East Conference on Biomedical Engineering, MECBME 2011</t>
    </r>
    <r>
      <rPr>
        <sz val="11"/>
        <color theme="1"/>
        <rFont val="Times New Roman"/>
        <family val="1"/>
        <charset val="238"/>
      </rPr>
      <t>, 2011, pp. 192-195.</t>
    </r>
  </si>
  <si>
    <r>
      <t xml:space="preserve">V. Kasik, M. Penhaker, V. Novák, R. Bridzik, and J. Krawiec, ”User interactive biomedical data web services application,“ in </t>
    </r>
    <r>
      <rPr>
        <i/>
        <sz val="11"/>
        <color theme="1"/>
        <rFont val="Times New Roman"/>
        <family val="1"/>
        <charset val="238"/>
      </rPr>
      <t>Communications in Computer and Information Science</t>
    </r>
    <r>
      <rPr>
        <sz val="11"/>
        <color theme="1"/>
        <rFont val="Times New Roman"/>
        <family val="1"/>
        <charset val="238"/>
      </rPr>
      <t xml:space="preserve"> vol. 171 CCIS, ed, 2011, pp. 223-237.</t>
    </r>
  </si>
  <si>
    <r>
      <t xml:space="preserve">M. Cerny, M. Penhaker, M. Gala, and B. Babusiak, “Biomedical engineering education under European union support,"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2011, pp. 16-19.</t>
    </r>
  </si>
  <si>
    <r>
      <t xml:space="preserve">M. Augustynek, M. Penhaker, J. Semkovic, P. Penhakerova, and M. Cerny, “Measurement and diagnosis assessment of plethysmographycal record,"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2011, pp. 320-323.</t>
    </r>
  </si>
  <si>
    <r>
      <t xml:space="preserve">P. Zurek, O. Krejcar, M. Penhaker, M. Cerny, and R. Frischer, “Continuous noninvasive blood pressure measurement by near infra red CCD camera and pulse transmit time systems," in </t>
    </r>
    <r>
      <rPr>
        <i/>
        <sz val="11"/>
        <color theme="1"/>
        <rFont val="Times New Roman"/>
        <family val="1"/>
        <charset val="238"/>
      </rPr>
      <t>2010 2nd International Conference on Computer Engineering and Applications, ICCEA 2010</t>
    </r>
    <r>
      <rPr>
        <sz val="11"/>
        <color theme="1"/>
        <rFont val="Times New Roman"/>
        <family val="1"/>
        <charset val="238"/>
      </rPr>
      <t>, 2010, pp. 449-453.</t>
    </r>
  </si>
  <si>
    <r>
      <t xml:space="preserve">P. Zurek, M. Cerny, M. Prauzek, O. Krejcar, and M. Penhaker, “New approaches for continuous non invasive blood pressure monitoring,"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2010, pp. 228-231.</t>
    </r>
  </si>
  <si>
    <r>
      <t xml:space="preserve">Z. Vasickova, M. Penhaker, and M. Darebnikova, “The functionality control of horizontal agitators for blood bags,"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2010, pp. 859-862.</t>
    </r>
  </si>
  <si>
    <r>
      <t xml:space="preserve">M. Stankus, M. Penhaker, V. Srovnal, M. Cerny, and V. Kasik, “Security and reliability of data transmissions in biotelemetric system,"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2010, pp. 216-219.</t>
    </r>
  </si>
  <si>
    <r>
      <t xml:space="preserve">M. Stankus, M. Penhaker, J. Kijonka, P. Grygarek, and J. Kotzian, ”Architecture and design of mobile telemetry system for ambient assisted living,“ in </t>
    </r>
    <r>
      <rPr>
        <i/>
        <sz val="11"/>
        <color theme="1"/>
        <rFont val="Times New Roman"/>
        <family val="1"/>
        <charset val="238"/>
      </rPr>
      <t>Lecture Notes of the Institute for Computer Sciences, Social-Informatics and Telecommunications Engineering</t>
    </r>
    <r>
      <rPr>
        <sz val="11"/>
        <color theme="1"/>
        <rFont val="Times New Roman"/>
        <family val="1"/>
        <charset val="238"/>
      </rPr>
      <t xml:space="preserve"> vol. 45 LNICST, ed, 2010, pp. 769-780.</t>
    </r>
  </si>
  <si>
    <r>
      <t xml:space="preserve">M. Stankus, M. Penhaker, and M. Cerny, “Low cost data acquisition system for biomedical usage,"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2010, pp. 883-885.</t>
    </r>
  </si>
  <si>
    <r>
      <t xml:space="preserve">V. Srovnal and M. Penhaker, “Architecture and infrastructure of health maintenance systems," in </t>
    </r>
    <r>
      <rPr>
        <i/>
        <sz val="11"/>
        <color theme="1"/>
        <rFont val="Times New Roman"/>
        <family val="1"/>
        <charset val="238"/>
      </rPr>
      <t>Proceedings - 9th RoEduNet IEEE International Conference, RoEduNet 2010</t>
    </r>
    <r>
      <rPr>
        <sz val="11"/>
        <color theme="1"/>
        <rFont val="Times New Roman"/>
        <family val="1"/>
        <charset val="238"/>
      </rPr>
      <t>, 2010, pp. 341-345.</t>
    </r>
  </si>
  <si>
    <r>
      <t xml:space="preserve">V. Srovnal and M. Penhaker, “Electronic embeddes system applications," in </t>
    </r>
    <r>
      <rPr>
        <i/>
        <sz val="11"/>
        <color theme="1"/>
        <rFont val="Times New Roman"/>
        <family val="1"/>
        <charset val="238"/>
      </rPr>
      <t>ICMEE 2010 - 2010 2nd International Conference on Mechanical and Electronics Engineering, Proceedings</t>
    </r>
    <r>
      <rPr>
        <sz val="11"/>
        <color theme="1"/>
        <rFont val="Times New Roman"/>
        <family val="1"/>
        <charset val="238"/>
      </rPr>
      <t>, 2010, pp. V1394-V1398.</t>
    </r>
  </si>
  <si>
    <r>
      <t xml:space="preserve">J. Skapa, J. Látal, M. Penhaker, P. Koudelka, F. Hancek, and V. Vasinek, “Optical fiber distributed temperature sensor in cardiological surgeries," in </t>
    </r>
    <r>
      <rPr>
        <i/>
        <sz val="11"/>
        <color theme="1"/>
        <rFont val="Times New Roman"/>
        <family val="1"/>
        <charset val="238"/>
      </rPr>
      <t>Proceedings of SPIE - The International Society for Optical Engineering</t>
    </r>
    <r>
      <rPr>
        <sz val="11"/>
        <color theme="1"/>
        <rFont val="Times New Roman"/>
        <family val="1"/>
        <charset val="238"/>
      </rPr>
      <t>, 2010.</t>
    </r>
  </si>
  <si>
    <r>
      <t xml:space="preserve">R. Pustkova, F. Kutalek, M. Penhaker, and V. Novak, “Measurement and calculation of cerebrospinal fluid in proportion to the skull," in </t>
    </r>
    <r>
      <rPr>
        <i/>
        <sz val="11"/>
        <color theme="1"/>
        <rFont val="Times New Roman"/>
        <family val="1"/>
        <charset val="238"/>
      </rPr>
      <t>Proceedings - 9th RoEduNet IEEE International Conference, RoEduNet 2010</t>
    </r>
    <r>
      <rPr>
        <sz val="11"/>
        <color theme="1"/>
        <rFont val="Times New Roman"/>
        <family val="1"/>
        <charset val="238"/>
      </rPr>
      <t>, 2010, pp. 95-99.</t>
    </r>
  </si>
  <si>
    <r>
      <t xml:space="preserve">M. Prauzek, T. Peterek, and M. Penhaker, “Reduction of ECG precordial leads," in </t>
    </r>
    <r>
      <rPr>
        <i/>
        <sz val="11"/>
        <color theme="1"/>
        <rFont val="Times New Roman"/>
        <family val="1"/>
        <charset val="238"/>
      </rPr>
      <t>ICSPS 2010 - Proceedings of the 2010 2nd International Conference on Signal Processing Systems</t>
    </r>
    <r>
      <rPr>
        <sz val="11"/>
        <color theme="1"/>
        <rFont val="Times New Roman"/>
        <family val="1"/>
        <charset val="238"/>
      </rPr>
      <t>, 2010, pp. V1354-V1357.</t>
    </r>
  </si>
  <si>
    <r>
      <t xml:space="preserve">M. Prauzek, T. Peterek, O. Adamec, M. Stankus, and M. Penhaker, “Simple data acquisition system for photopletysmography and electrocardiography," in </t>
    </r>
    <r>
      <rPr>
        <i/>
        <sz val="11"/>
        <color theme="1"/>
        <rFont val="Times New Roman"/>
        <family val="1"/>
        <charset val="238"/>
      </rPr>
      <t>ICSPS 2010 - Proceedings of the 2010 2nd International Conference on Signal Processing Systems</t>
    </r>
    <r>
      <rPr>
        <sz val="11"/>
        <color theme="1"/>
        <rFont val="Times New Roman"/>
        <family val="1"/>
        <charset val="238"/>
      </rPr>
      <t>, 2010, pp. V2377-V2379.</t>
    </r>
  </si>
  <si>
    <r>
      <t xml:space="preserve">M. Prauzek, T. Peterek, O. Adamec, and M. Penhaker, “Analog signal preprocessing in reflected plethysmography," in </t>
    </r>
    <r>
      <rPr>
        <i/>
        <sz val="11"/>
        <color theme="1"/>
        <rFont val="Times New Roman"/>
        <family val="1"/>
        <charset val="238"/>
      </rPr>
      <t>ICSPS 2010 - Proceedings of the 2010 2nd International Conference on Signal Processing Systems</t>
    </r>
    <r>
      <rPr>
        <sz val="11"/>
        <color theme="1"/>
        <rFont val="Times New Roman"/>
        <family val="1"/>
        <charset val="238"/>
      </rPr>
      <t>, 2010, pp. V1358-V1361.</t>
    </r>
  </si>
  <si>
    <r>
      <t xml:space="preserve">M. Prauzek, O. Adamec, and M. Penhaker, “Testing of portable tele-medical power supply," in </t>
    </r>
    <r>
      <rPr>
        <i/>
        <sz val="11"/>
        <color theme="1"/>
        <rFont val="Times New Roman"/>
        <family val="1"/>
        <charset val="238"/>
      </rPr>
      <t>ICSPS 2010 - Proceedings of the 2010 2nd International Conference on Signal Processing Systems</t>
    </r>
    <r>
      <rPr>
        <sz val="11"/>
        <color theme="1"/>
        <rFont val="Times New Roman"/>
        <family val="1"/>
        <charset val="238"/>
      </rPr>
      <t>, 2010, pp. V2380-V2382.</t>
    </r>
  </si>
  <si>
    <r>
      <t xml:space="preserve">T. Peterek, M. Prauzek, and M. Penhaker, “Baseline wander elimination by fourier series," in </t>
    </r>
    <r>
      <rPr>
        <i/>
        <sz val="11"/>
        <color theme="1"/>
        <rFont val="Times New Roman"/>
        <family val="1"/>
        <charset val="238"/>
      </rPr>
      <t>ICSPS 2010 - Proceedings of the 2010 2nd International Conference on Signal Processing Systems</t>
    </r>
    <r>
      <rPr>
        <sz val="11"/>
        <color theme="1"/>
        <rFont val="Times New Roman"/>
        <family val="1"/>
        <charset val="238"/>
      </rPr>
      <t>, 2010, pp. V1365-V1368.</t>
    </r>
  </si>
  <si>
    <r>
      <t xml:space="preserve">T. Peterek, M. Prauzek, and M. Penhaker, “A new method for identification of the significant point in the plethysmografical record," in </t>
    </r>
    <r>
      <rPr>
        <i/>
        <sz val="11"/>
        <color theme="1"/>
        <rFont val="Times New Roman"/>
        <family val="1"/>
        <charset val="238"/>
      </rPr>
      <t>ICSPS 2010 - Proceedings of the 2010 2nd International Conference on Signal Processing Systems</t>
    </r>
    <r>
      <rPr>
        <sz val="11"/>
        <color theme="1"/>
        <rFont val="Times New Roman"/>
        <family val="1"/>
        <charset val="238"/>
      </rPr>
      <t>, 2010, pp. V1362-V1364.</t>
    </r>
  </si>
  <si>
    <r>
      <t xml:space="preserve">M. Penhaker and D. Vavrik, “The measurement and failure simulations of basic ventilation modes," in </t>
    </r>
    <r>
      <rPr>
        <i/>
        <sz val="11"/>
        <color theme="1"/>
        <rFont val="Times New Roman"/>
        <family val="1"/>
        <charset val="238"/>
      </rPr>
      <t>ICNIT 2010 - 2010 International Conference on Networking and Information Technology</t>
    </r>
    <r>
      <rPr>
        <sz val="11"/>
        <color theme="1"/>
        <rFont val="Times New Roman"/>
        <family val="1"/>
        <charset val="238"/>
      </rPr>
      <t>, 2010, pp. 554-556.</t>
    </r>
  </si>
  <si>
    <r>
      <t xml:space="preserve">M. Penhaker, T. Štula, and M. Černy, “Automatic ranking of eye movement in electrooculographic records," in </t>
    </r>
    <r>
      <rPr>
        <i/>
        <sz val="11"/>
        <color theme="1"/>
        <rFont val="Times New Roman"/>
        <family val="1"/>
        <charset val="238"/>
      </rPr>
      <t>2010 2nd International Conference on Computer Engineering and Applications, ICCEA 2010</t>
    </r>
    <r>
      <rPr>
        <sz val="11"/>
        <color theme="1"/>
        <rFont val="Times New Roman"/>
        <family val="1"/>
        <charset val="238"/>
      </rPr>
      <t>, 2010, pp. 456-460.</t>
    </r>
  </si>
  <si>
    <r>
      <t xml:space="preserve">M. Penhaker, M. Stankus, J. Kijonka, and P. Grygarek, “Design and application of mobile embedded systems for home care applications," in </t>
    </r>
    <r>
      <rPr>
        <i/>
        <sz val="11"/>
        <color theme="1"/>
        <rFont val="Times New Roman"/>
        <family val="1"/>
        <charset val="238"/>
      </rPr>
      <t>2010 2nd International Conference on Computer Engineering and Applications, ICCEA 2010</t>
    </r>
    <r>
      <rPr>
        <sz val="11"/>
        <color theme="1"/>
        <rFont val="Times New Roman"/>
        <family val="1"/>
        <charset val="238"/>
      </rPr>
      <t>, 2010, pp. 412-416.</t>
    </r>
  </si>
  <si>
    <r>
      <t xml:space="preserve">M. Penhaker and V. Matejka, “Image registration in neurology applications," in </t>
    </r>
    <r>
      <rPr>
        <i/>
        <sz val="11"/>
        <color theme="1"/>
        <rFont val="Times New Roman"/>
        <family val="1"/>
        <charset val="238"/>
      </rPr>
      <t>ICNIT 2010 - 2010 International Conference on Networking and Information Technology</t>
    </r>
    <r>
      <rPr>
        <sz val="11"/>
        <color theme="1"/>
        <rFont val="Times New Roman"/>
        <family val="1"/>
        <charset val="238"/>
      </rPr>
      <t>, 2010, pp. 550-553.</t>
    </r>
  </si>
  <si>
    <r>
      <t xml:space="preserve">M. Penhaker, J. Krawiec, O. Krejcar, V. Novak, and R. Bridzik, “Web system for electrophysiological data management," in </t>
    </r>
    <r>
      <rPr>
        <i/>
        <sz val="11"/>
        <color theme="1"/>
        <rFont val="Times New Roman"/>
        <family val="1"/>
        <charset val="238"/>
      </rPr>
      <t>2010 2nd International Conference on Computer Engineering and Applications, ICCEA 2010</t>
    </r>
    <r>
      <rPr>
        <sz val="11"/>
        <color theme="1"/>
        <rFont val="Times New Roman"/>
        <family val="1"/>
        <charset val="238"/>
      </rPr>
      <t>, 2010, pp. 404-407.</t>
    </r>
  </si>
  <si>
    <r>
      <t xml:space="preserve">M. Penhaker, “Power electronics distribution software testing," in </t>
    </r>
    <r>
      <rPr>
        <i/>
        <sz val="11"/>
        <color theme="1"/>
        <rFont val="Times New Roman"/>
        <family val="1"/>
        <charset val="238"/>
      </rPr>
      <t>ICMEE 2010 - 2010 2nd International Conference on Mechanical and Electronics Engineering, Proceedings</t>
    </r>
    <r>
      <rPr>
        <sz val="11"/>
        <color theme="1"/>
        <rFont val="Times New Roman"/>
        <family val="1"/>
        <charset val="238"/>
      </rPr>
      <t>, 2010, pp. V1365-V1367.</t>
    </r>
  </si>
  <si>
    <r>
      <t xml:space="preserve">L. Martinak and M. Penhaker, “Application of embedded system for sightless with diabetes,"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2010, pp. 871-874.</t>
    </r>
  </si>
  <si>
    <r>
      <t xml:space="preserve">P. Kubina and M. Penhaker, “RETRACTED ARTICLE: Thermal management with peltier modules," in </t>
    </r>
    <r>
      <rPr>
        <i/>
        <sz val="11"/>
        <color theme="1"/>
        <rFont val="Times New Roman"/>
        <family val="1"/>
        <charset val="238"/>
      </rPr>
      <t>ICMEE 2010 - 2010 2nd International Conference on Mechanical and Electronics Engineering, Proceedings</t>
    </r>
    <r>
      <rPr>
        <sz val="11"/>
        <color theme="1"/>
        <rFont val="Times New Roman"/>
        <family val="1"/>
        <charset val="238"/>
      </rPr>
      <t>, 2010, pp. V1368-V1371.</t>
    </r>
  </si>
  <si>
    <r>
      <t xml:space="preserve">O. Krejcar, M. Penhaker, D. Janckulik, and L. Motalova, “Performance test of multiplatform real time processing of biomedical signals," in </t>
    </r>
    <r>
      <rPr>
        <i/>
        <sz val="11"/>
        <color theme="1"/>
        <rFont val="Times New Roman"/>
        <family val="1"/>
        <charset val="238"/>
      </rPr>
      <t>IEEE International Conference on Industrial Informatics (INDIN)</t>
    </r>
    <r>
      <rPr>
        <sz val="11"/>
        <color theme="1"/>
        <rFont val="Times New Roman"/>
        <family val="1"/>
        <charset val="238"/>
      </rPr>
      <t>, 2010, pp. 825-830.</t>
    </r>
  </si>
  <si>
    <r>
      <t xml:space="preserve">O. Krejcar, D. Janckulik, L. Motalova, K. Musil, and M. Penhaker, ”Real time measurement and visualization of ECG on mobile monitoring stations of biotelemetric system,“ in </t>
    </r>
    <r>
      <rPr>
        <i/>
        <sz val="11"/>
        <color theme="1"/>
        <rFont val="Times New Roman"/>
        <family val="1"/>
        <charset val="238"/>
      </rPr>
      <t>Studies in Computational Intelligence</t>
    </r>
    <r>
      <rPr>
        <sz val="11"/>
        <color theme="1"/>
        <rFont val="Times New Roman"/>
        <family val="1"/>
        <charset val="238"/>
      </rPr>
      <t xml:space="preserve"> vol. 283, ed, 2010, pp. 67-78.</t>
    </r>
  </si>
  <si>
    <r>
      <t xml:space="preserve">J. Kijonka and M. Penhaker, “Embedded programmable invasive blood pressure simulator,"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2010, pp. 886-889.</t>
    </r>
  </si>
  <si>
    <r>
      <t xml:space="preserve">M. Cerny and M. Penhaker, “RETRACTED ARTICLE: Bed vibration measurement and evaluation for maintanace health systems," in </t>
    </r>
    <r>
      <rPr>
        <i/>
        <sz val="11"/>
        <color theme="1"/>
        <rFont val="Times New Roman"/>
        <family val="1"/>
        <charset val="238"/>
      </rPr>
      <t>ICMEE 2010 - 2010 2nd International Conference on Mechanical and Electronics Engineering, Proceedings</t>
    </r>
    <r>
      <rPr>
        <sz val="11"/>
        <color theme="1"/>
        <rFont val="Times New Roman"/>
        <family val="1"/>
        <charset val="238"/>
      </rPr>
      <t>, 2010, pp. V1372-V1373.</t>
    </r>
  </si>
  <si>
    <r>
      <t xml:space="preserve">M. Cerny and M. Penhaker, “RETRACTED ARTICLE: Plethysmography bluetooth measurement," in </t>
    </r>
    <r>
      <rPr>
        <i/>
        <sz val="11"/>
        <color theme="1"/>
        <rFont val="Times New Roman"/>
        <family val="1"/>
        <charset val="238"/>
      </rPr>
      <t>ICMEE 2010 - 2010 2nd International Conference on Mechanical and Electronics Engineering, Proceedings</t>
    </r>
    <r>
      <rPr>
        <sz val="11"/>
        <color theme="1"/>
        <rFont val="Times New Roman"/>
        <family val="1"/>
        <charset val="238"/>
      </rPr>
      <t>, 2010, pp. V1337-V1339.</t>
    </r>
  </si>
  <si>
    <r>
      <t xml:space="preserve">M. Cerny and M. Penhaker, “Personal system of remote health care," in </t>
    </r>
    <r>
      <rPr>
        <i/>
        <sz val="11"/>
        <color theme="1"/>
        <rFont val="Times New Roman"/>
        <family val="1"/>
        <charset val="238"/>
      </rPr>
      <t>ICMEE 2010 - 2010 2nd International Conference on Mechanical and Electronics Engineering, Proceedings</t>
    </r>
    <r>
      <rPr>
        <sz val="11"/>
        <color theme="1"/>
        <rFont val="Times New Roman"/>
        <family val="1"/>
        <charset val="238"/>
      </rPr>
      <t>, 2010, pp. V1413-V1415.</t>
    </r>
  </si>
  <si>
    <r>
      <t xml:space="preserve">M. Augustynek, J. Pindor, M. Penhaker, and D. Korpas, “Detection of ECG significant waves for biventricular pacing treatment," in </t>
    </r>
    <r>
      <rPr>
        <i/>
        <sz val="11"/>
        <color theme="1"/>
        <rFont val="Times New Roman"/>
        <family val="1"/>
        <charset val="238"/>
      </rPr>
      <t>2010 2nd International Conference on Computer Engineering and Applications, ICCEA 2010</t>
    </r>
    <r>
      <rPr>
        <sz val="11"/>
        <color theme="1"/>
        <rFont val="Times New Roman"/>
        <family val="1"/>
        <charset val="238"/>
      </rPr>
      <t>, 2010, pp. 164-167.</t>
    </r>
  </si>
  <si>
    <r>
      <t xml:space="preserve">M. Augustynek, M. Penhaker, P. Sazel, and D. Korpas, “Stimulation parameter testing and verification during pacing," in </t>
    </r>
    <r>
      <rPr>
        <i/>
        <sz val="11"/>
        <color theme="1"/>
        <rFont val="Times New Roman"/>
        <family val="1"/>
        <charset val="238"/>
      </rPr>
      <t>IFMBE Proceedings</t>
    </r>
    <r>
      <rPr>
        <sz val="11"/>
        <color theme="1"/>
        <rFont val="Times New Roman"/>
        <family val="1"/>
        <charset val="238"/>
      </rPr>
      <t>, 2010, pp. 533-536.</t>
    </r>
  </si>
  <si>
    <r>
      <t xml:space="preserve">M. Augustynek, M. Penhaker, and D. Korpas, “RETRACTED ARTICLE: Controlling peacemakers by accelerometers," in </t>
    </r>
    <r>
      <rPr>
        <i/>
        <sz val="11"/>
        <color theme="1"/>
        <rFont val="Times New Roman"/>
        <family val="1"/>
        <charset val="238"/>
      </rPr>
      <t>2010 2nd International Conference on Computer Engineering and Applications, ICCEA 2010</t>
    </r>
    <r>
      <rPr>
        <sz val="11"/>
        <color theme="1"/>
        <rFont val="Times New Roman"/>
        <family val="1"/>
        <charset val="238"/>
      </rPr>
      <t>, 2010, pp. 161-163.</t>
    </r>
  </si>
  <si>
    <r>
      <t xml:space="preserve">M. Augustynek and M. Penhaker, “Finger plethysmography classification by orthogonal transformatios," in </t>
    </r>
    <r>
      <rPr>
        <i/>
        <sz val="11"/>
        <color theme="1"/>
        <rFont val="Times New Roman"/>
        <family val="1"/>
        <charset val="238"/>
      </rPr>
      <t>2010 2nd International Conference on Computer Engineering and Applications, ICCEA 2010</t>
    </r>
    <r>
      <rPr>
        <sz val="11"/>
        <color theme="1"/>
        <rFont val="Times New Roman"/>
        <family val="1"/>
        <charset val="238"/>
      </rPr>
      <t>, 2010, pp. 173-177.</t>
    </r>
  </si>
  <si>
    <r>
      <t xml:space="preserve">M. Augustynek, Z. Labza, M. Penhaker, and D. Korpas, “Verification of set up dual-chamber pacemaker electrical parameters," in </t>
    </r>
    <r>
      <rPr>
        <i/>
        <sz val="11"/>
        <color theme="1"/>
        <rFont val="Times New Roman"/>
        <family val="1"/>
        <charset val="238"/>
      </rPr>
      <t>2010 2nd International Conference on Computer Engineering and Applications, ICCEA 2010</t>
    </r>
    <r>
      <rPr>
        <sz val="11"/>
        <color theme="1"/>
        <rFont val="Times New Roman"/>
        <family val="1"/>
        <charset val="238"/>
      </rPr>
      <t>, 2010, pp. 168-172.</t>
    </r>
  </si>
  <si>
    <t xml:space="preserve">                                                                                                                                                   BME</t>
  </si>
  <si>
    <t xml:space="preserve">                                                                                                            1. Prestižní vědecké publikace a realizace</t>
  </si>
  <si>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38"/>
        <scheme val="minor"/>
      </rPr>
      <t>Konference uvedené na Scopus</t>
    </r>
  </si>
  <si>
    <r>
      <t xml:space="preserve">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38"/>
        <scheme val="minor"/>
      </rPr>
      <t>Konference uvedené na Web of Science</t>
    </r>
  </si>
  <si>
    <t xml:space="preserve">Citace v uznávané mezinárodní databázi </t>
  </si>
  <si>
    <t>Koef (2)</t>
  </si>
  <si>
    <t>Koef (6)</t>
  </si>
  <si>
    <r>
      <t xml:space="preserve">I S. Jahan, M. Prilepok, V. Snasel, and M. Penhaker, "Similarity analysis of EEG data based on self organizing map neural network," </t>
    </r>
    <r>
      <rPr>
        <i/>
        <sz val="11"/>
        <rFont val="Times New Roman"/>
        <family val="1"/>
        <charset val="238"/>
      </rPr>
      <t>Advances in Electrical and Electronic Engineering</t>
    </r>
    <r>
      <rPr>
        <sz val="11"/>
        <rFont val="Times New Roman"/>
        <family val="1"/>
        <charset val="238"/>
      </rPr>
      <t>, vol. 12, pp. 547-556, 2014. (Electrical and Electronic Engineering, Q3)</t>
    </r>
  </si>
  <si>
    <r>
      <t xml:space="preserve">P. Maresova, M. Penhaker, A. Selamat, and K. Kuca, ”The potential of medical device industry in technological and economical context," </t>
    </r>
    <r>
      <rPr>
        <i/>
        <sz val="11"/>
        <color theme="1"/>
        <rFont val="Times New Roman"/>
        <family val="1"/>
        <charset val="238"/>
      </rPr>
      <t xml:space="preserve">Therapeutics and Clinical Risk Management, </t>
    </r>
    <r>
      <rPr>
        <sz val="11"/>
        <color theme="1"/>
        <rFont val="Times New Roman"/>
        <family val="1"/>
        <charset val="238"/>
      </rPr>
      <t>vol. 11, pp. 1505-1514, 2015 2015.</t>
    </r>
  </si>
  <si>
    <r>
      <t xml:space="preserve">Ismaila Idris, Ali Selamat, Ngoc Thanh Nguyen, Sigeru Omatu, Ondrej Krejcar, Kamil Kuca, Marek Penhaker, “A combined negative selection algorithm-particle swarm optimization for an email spam detection system”. </t>
    </r>
    <r>
      <rPr>
        <i/>
        <sz val="11"/>
        <color theme="1"/>
        <rFont val="Times New Roman"/>
        <family val="1"/>
        <charset val="238"/>
      </rPr>
      <t>Engineering Applications of Artificial Intelligence.</t>
    </r>
    <r>
      <rPr>
        <sz val="11"/>
        <color theme="1"/>
        <rFont val="Times New Roman"/>
        <family val="1"/>
        <charset val="238"/>
      </rPr>
      <t xml:space="preserve"> vol. 39, pp. 33-44, 2014. DOI 10.1016/j.engappai.2014.11.001. Received 9 February 2014; in Revised form 29 October 2014; Accepted 1 November 2014; Published March 2015. ISSN: 0952-1976. </t>
    </r>
  </si>
  <si>
    <r>
      <t xml:space="preserve">Frischer, R., Penhaker, M., Krejcar, O., Kacerovsky, M., Selamat, A., “Precise Temperature Measurement for Increasing the Survival of Newborn Babies in Incubator Environments”. </t>
    </r>
    <r>
      <rPr>
        <i/>
        <sz val="11"/>
        <color theme="1"/>
        <rFont val="Times New Roman"/>
        <family val="1"/>
        <charset val="238"/>
      </rPr>
      <t>Sensors.</t>
    </r>
    <r>
      <rPr>
        <sz val="11"/>
        <color theme="1"/>
        <rFont val="Times New Roman"/>
        <family val="1"/>
        <charset val="238"/>
      </rPr>
      <t xml:space="preserve"> vol. 14, Iss. 12, pp. 23563-23580, 2014. DOI 10.3390/s141223563. Received 12 August 2014; in Revised form 22 October 2014; Accepted 1 December 2014; Published 8 December 2014. ISSN: 1424-8220. </t>
    </r>
  </si>
  <si>
    <r>
      <t xml:space="preserve">Malinak, D., Dolezal, R., Marek, J., Salajkova, S., Soukup, O., Vejsova, M., Korabecny, J., Honegr, J., Penhaker, M., Musilek, K. and Kuca, K. “ 6-Hydroxyquinolinium salts differing in the length of alkyl side-chain: Synthesis and antimicrobial activity”. </t>
    </r>
    <r>
      <rPr>
        <i/>
        <sz val="11"/>
        <color theme="1"/>
        <rFont val="Times New Roman"/>
        <family val="1"/>
        <charset val="238"/>
      </rPr>
      <t>Bioorganic &amp; Medicinal Chemistry Letters</t>
    </r>
    <r>
      <rPr>
        <sz val="11"/>
        <color theme="1"/>
        <rFont val="Times New Roman"/>
        <family val="1"/>
        <charset val="238"/>
      </rPr>
      <t xml:space="preserve"> . 2014, vol. 24, issue 22, s. 5238-5241. DOI: 10.1016/j.bmcl.2014.09.060. ISSN: 0960-894X, eISSN: 1464-3405</t>
    </r>
  </si>
  <si>
    <t xml:space="preserve">(Impact Factor (2013 Thomson JCR Science Edition):2.42, CHEMISTRY, ORGANIC 20 of 58, Q2 ))                                             </t>
  </si>
  <si>
    <r>
      <rPr>
        <sz val="11"/>
        <color rgb="FF000000"/>
        <rFont val="Times New Roman"/>
        <family val="1"/>
        <charset val="238"/>
      </rPr>
      <t xml:space="preserve">Vavra, P. Nowakova, J., Jelinek, P., Hasal, M.,  Penhaker, M.,  Ihnat, P., Jurcikova, J., Habib, N., Zonca, P. "Radiofrequency-Assisted Liver Resections: Comparison of Open and Laparoscopic Techniques,"  </t>
    </r>
    <r>
      <rPr>
        <i/>
        <sz val="11"/>
        <color rgb="FF000000"/>
        <rFont val="Times New Roman"/>
        <family val="1"/>
        <charset val="238"/>
      </rPr>
      <t>Hepato-Gastroenterology</t>
    </r>
    <r>
      <rPr>
        <sz val="11"/>
        <color rgb="FF000000"/>
        <rFont val="Times New Roman"/>
        <family val="1"/>
        <charset val="238"/>
      </rPr>
      <t>,  vol. 61, pp. 2359-2366, NOV-DEC 2014 2014. DOI: 10.5754/hge13987 ISSN: 0172-6390</t>
    </r>
    <r>
      <rPr>
        <sz val="11"/>
        <color theme="1"/>
        <rFont val="Times New Roman"/>
        <family val="1"/>
        <charset val="238"/>
      </rPr>
      <t xml:space="preserve">                  </t>
    </r>
  </si>
  <si>
    <r>
      <t>(Impact Factor (2013 Thomson JCR Science Edition): 0.928, SURGERY 145 of 198, Q3))</t>
    </r>
    <r>
      <rPr>
        <i/>
        <sz val="11"/>
        <color theme="1"/>
        <rFont val="Times New Roman"/>
        <family val="1"/>
        <charset val="238"/>
      </rPr>
      <t xml:space="preserve">     </t>
    </r>
    <r>
      <rPr>
        <sz val="11"/>
        <color theme="1"/>
        <rFont val="Times New Roman"/>
        <family val="1"/>
        <charset val="238"/>
      </rPr>
      <t xml:space="preserve">                                       </t>
    </r>
  </si>
  <si>
    <r>
      <t xml:space="preserve">Vavra, P., Penhaker, M., Grepl, J., Jurcikova, J., Palecek, J., Crha, M.,  Nowakova, J., Hasal, M., Skrobankova, M.,  Ostruszka, P.,  Ihnat, P., Delongova, P., Salounova, D.,  Habib, N.A., Zonca, P.  „Technical Development of a New Semispherical Radiofrequency Bipolar Device (RONJA): Ex Vivo and In Vivo Studies“ In Journal </t>
    </r>
    <r>
      <rPr>
        <i/>
        <sz val="11"/>
        <color rgb="FF000000"/>
        <rFont val="Times New Roman"/>
        <family val="1"/>
        <charset val="238"/>
      </rPr>
      <t>BioMed Research International</t>
    </r>
    <r>
      <rPr>
        <sz val="11"/>
        <color rgb="FF000000"/>
        <rFont val="Times New Roman"/>
        <family val="1"/>
        <charset val="238"/>
      </rPr>
      <t xml:space="preserve">. 2014, vol. 2014, pp.1 - 7., Article Number: 532792, </t>
    </r>
    <r>
      <rPr>
        <sz val="11"/>
        <color rgb="FF333333"/>
        <rFont val="Times New Roman"/>
        <family val="1"/>
        <charset val="238"/>
      </rPr>
      <t xml:space="preserve">ISSN 2314-6133, ISSN </t>
    </r>
    <r>
      <rPr>
        <sz val="11"/>
        <color theme="1"/>
        <rFont val="Times New Roman"/>
        <family val="1"/>
        <charset val="238"/>
      </rPr>
      <t>2314-6141 (online),</t>
    </r>
    <r>
      <rPr>
        <sz val="11"/>
        <color rgb="FF000000"/>
        <rFont val="Times New Roman"/>
        <family val="1"/>
        <charset val="238"/>
      </rPr>
      <t xml:space="preserve"> DOI: 10.1155/2014/532792. [online:] http://www.hindawi.com/journals/bmri/2014/ 532792/ </t>
    </r>
  </si>
  <si>
    <r>
      <t xml:space="preserve">(Impact Factor (2013 Thomson JCR Science Edition): </t>
    </r>
    <r>
      <rPr>
        <sz val="11"/>
        <color rgb="FF000000"/>
        <rFont val="Times New Roman"/>
        <family val="1"/>
        <charset val="238"/>
      </rPr>
      <t>1.579, MEDICINE, RESEARCH &amp; EXPERIMENTAL 85 of 123,Q3</t>
    </r>
    <r>
      <rPr>
        <sz val="11"/>
        <color theme="1"/>
        <rFont val="Times New Roman"/>
        <family val="1"/>
        <charset val="238"/>
      </rPr>
      <t>))</t>
    </r>
  </si>
  <si>
    <r>
      <t xml:space="preserve">Kalina, J., Hrvolova, B., Krohova, J., Smondrk, M., Penhaker, M. “Fotometrie - experiment pro výuku” In Journal </t>
    </r>
    <r>
      <rPr>
        <i/>
        <sz val="11"/>
        <rFont val="Times New Roman"/>
        <family val="1"/>
        <charset val="238"/>
      </rPr>
      <t xml:space="preserve">Chemické listy, </t>
    </r>
    <r>
      <rPr>
        <sz val="11"/>
        <color rgb="FF000000"/>
        <rFont val="Times New Roman"/>
        <family val="1"/>
        <charset val="238"/>
      </rPr>
      <t>vol.108, Iss 2., pp. 172 – 175, Received  22</t>
    </r>
    <r>
      <rPr>
        <vertAlign val="superscript"/>
        <sz val="11"/>
        <color rgb="FF000000"/>
        <rFont val="Times New Roman"/>
        <family val="1"/>
        <charset val="238"/>
      </rPr>
      <t>rd</t>
    </r>
    <r>
      <rPr>
        <sz val="11"/>
        <color rgb="FF000000"/>
        <rFont val="Times New Roman"/>
        <family val="1"/>
        <charset val="238"/>
      </rPr>
      <t xml:space="preserve"> November 2013, Accepted 19th January 2014; Published February 2014. ISSN  0009-2770 (print), ISSN 1213-7103 (online) </t>
    </r>
  </si>
  <si>
    <r>
      <t>Vozda, M., Peterek, T., Hrvolova, B.,  Penhaker, M. “Unit for Recording External Events during Measuring of Biosignals”</t>
    </r>
    <r>
      <rPr>
        <b/>
        <sz val="11"/>
        <color rgb="FF00000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In Journal </t>
    </r>
    <r>
      <rPr>
        <i/>
        <sz val="11"/>
        <color theme="1"/>
        <rFont val="Times New Roman"/>
        <family val="1"/>
        <charset val="238"/>
      </rPr>
      <t>Electronics and Electrical Engineering</t>
    </r>
    <r>
      <rPr>
        <sz val="11"/>
        <color theme="1"/>
        <rFont val="Times New Roman"/>
        <family val="1"/>
        <charset val="238"/>
      </rPr>
      <t>, vol.20, Iss 1., pp. 37 – 40, Received  16</t>
    </r>
    <r>
      <rPr>
        <vertAlign val="superscript"/>
        <sz val="11"/>
        <color theme="1"/>
        <rFont val="Times New Roman"/>
        <family val="1"/>
        <charset val="238"/>
      </rPr>
      <t>rd</t>
    </r>
    <r>
      <rPr>
        <sz val="11"/>
        <color theme="1"/>
        <rFont val="Times New Roman"/>
        <family val="1"/>
        <charset val="238"/>
      </rPr>
      <t xml:space="preserve"> March 2013, Accepted</t>
    </r>
    <r>
      <rPr>
        <sz val="11"/>
        <color rgb="FF000000"/>
        <rFont val="Times New Roman"/>
        <family val="1"/>
        <charset val="238"/>
      </rPr>
      <t xml:space="preserve"> 11th April 2013; Published January 2014. ISSN 1392 – 1215 (print), ISSN 2029-5731 (online) DOI: 10.5755/j01.eee.20.1.6164</t>
    </r>
  </si>
  <si>
    <r>
      <t>Vozda, M.,  Hrvolova, B., Krohova, J., Smondrk, M.,Penhaker, M. “Computer-Based Vectorcardiograph for Research Purposes”</t>
    </r>
    <r>
      <rPr>
        <b/>
        <sz val="11"/>
        <color rgb="FF00000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In Journal </t>
    </r>
    <r>
      <rPr>
        <i/>
        <sz val="11"/>
        <color theme="1"/>
        <rFont val="Times New Roman"/>
        <family val="1"/>
        <charset val="238"/>
      </rPr>
      <t>Electronics and Electrical Engineering</t>
    </r>
    <r>
      <rPr>
        <sz val="11"/>
        <color theme="1"/>
        <rFont val="Times New Roman"/>
        <family val="1"/>
        <charset val="238"/>
      </rPr>
      <t>, vol.19, Iss 9., pp. 61 – 64, Received  13</t>
    </r>
    <r>
      <rPr>
        <vertAlign val="superscript"/>
        <sz val="11"/>
        <color theme="1"/>
        <rFont val="Times New Roman"/>
        <family val="1"/>
        <charset val="238"/>
      </rPr>
      <t>rd</t>
    </r>
    <r>
      <rPr>
        <sz val="11"/>
        <color theme="1"/>
        <rFont val="Times New Roman"/>
        <family val="1"/>
        <charset val="238"/>
      </rPr>
      <t xml:space="preserve"> March 2013, Accepted</t>
    </r>
    <r>
      <rPr>
        <sz val="11"/>
        <color rgb="FF000000"/>
        <rFont val="Times New Roman"/>
        <family val="1"/>
        <charset val="238"/>
      </rPr>
      <t xml:space="preserve"> 8th April 2013; Published Septrember 2013. ISSN 1392 – 1215 (print), ISSN 2029-5731 (online), DOI: 10.5755/j01.eee.19.9.5650</t>
    </r>
  </si>
  <si>
    <r>
      <t>Penhaker, M., Kasik, V.,</t>
    </r>
    <r>
      <rPr>
        <sz val="11"/>
        <rFont val="Times New Roman"/>
        <family val="1"/>
        <charset val="238"/>
      </rPr>
      <t>Hrvolova, B</t>
    </r>
    <r>
      <rPr>
        <sz val="11"/>
        <color theme="1"/>
        <rFont val="Times New Roman"/>
        <family val="1"/>
        <charset val="238"/>
      </rPr>
      <t xml:space="preserve">. “Advanced Bilirubin Measurement by a Photometric Method” In Journal </t>
    </r>
    <r>
      <rPr>
        <i/>
        <sz val="11"/>
        <color theme="1"/>
        <rFont val="Times New Roman"/>
        <family val="1"/>
        <charset val="238"/>
      </rPr>
      <t>Electronics and Electrical Engineering</t>
    </r>
    <r>
      <rPr>
        <sz val="11"/>
        <color theme="1"/>
        <rFont val="Times New Roman"/>
        <family val="1"/>
        <charset val="238"/>
      </rPr>
      <t>, vol.19, Iss 3., pp. 47 – 50, Received  13</t>
    </r>
    <r>
      <rPr>
        <vertAlign val="superscript"/>
        <sz val="11"/>
        <color theme="1"/>
        <rFont val="Times New Roman"/>
        <family val="1"/>
        <charset val="238"/>
      </rPr>
      <t>rd</t>
    </r>
    <r>
      <rPr>
        <sz val="11"/>
        <color theme="1"/>
        <rFont val="Times New Roman"/>
        <family val="1"/>
        <charset val="238"/>
      </rPr>
      <t xml:space="preserve"> March 2013, Accepted</t>
    </r>
    <r>
      <rPr>
        <sz val="11"/>
        <color rgb="FF000000"/>
        <rFont val="Times New Roman"/>
        <family val="1"/>
        <charset val="238"/>
      </rPr>
      <t xml:space="preserve"> 8th April 2013; Published Sectember 2013. ISSN 1392 – 1215 (print), ISSN 2029-5731 (online) DOI: 10.5755/j01.eee.19.3.3696</t>
    </r>
  </si>
  <si>
    <r>
      <t xml:space="preserve">Vozda, M., Sekora, M., Penhaker, </t>
    </r>
    <r>
      <rPr>
        <sz val="11"/>
        <color rgb="FF000000"/>
        <rFont val="Times New Roman"/>
        <family val="1"/>
        <charset val="238"/>
      </rPr>
      <t>M. “ Precise Temperature  Stabilizing System of Liquids for the Purpose Biomedical Applications</t>
    </r>
    <r>
      <rPr>
        <sz val="11"/>
        <color theme="1"/>
        <rFont val="Times New Roman"/>
        <family val="1"/>
        <charset val="238"/>
      </rPr>
      <t xml:space="preserve">” In Journal </t>
    </r>
    <r>
      <rPr>
        <i/>
        <sz val="11"/>
        <color theme="1"/>
        <rFont val="Times New Roman"/>
        <family val="1"/>
        <charset val="238"/>
      </rPr>
      <t>Electronics and Electrical Engineering</t>
    </r>
    <r>
      <rPr>
        <sz val="11"/>
        <color theme="1"/>
        <rFont val="Times New Roman"/>
        <family val="1"/>
        <charset val="238"/>
      </rPr>
      <t>, vol.18, Iss 10., pp. 29 – 32, Received  3</t>
    </r>
    <r>
      <rPr>
        <vertAlign val="superscript"/>
        <sz val="11"/>
        <color theme="1"/>
        <rFont val="Times New Roman"/>
        <family val="1"/>
        <charset val="238"/>
      </rPr>
      <t>rd</t>
    </r>
    <r>
      <rPr>
        <sz val="11"/>
        <color theme="1"/>
        <rFont val="Times New Roman"/>
        <family val="1"/>
        <charset val="238"/>
      </rPr>
      <t xml:space="preserve"> March 2012, Accepted</t>
    </r>
    <r>
      <rPr>
        <sz val="11"/>
        <color rgb="FF000000"/>
        <rFont val="Times New Roman"/>
        <family val="1"/>
        <charset val="238"/>
      </rPr>
      <t xml:space="preserve"> 12th May 2012; Published October 2012. ISSN 1392 – 1215 (print), ISSN 2029-5731 (online), DOI: 10.5755/j01.eee.18.10.3056</t>
    </r>
  </si>
  <si>
    <r>
      <t xml:space="preserve">Kijonka J., Penhaker, </t>
    </r>
    <r>
      <rPr>
        <sz val="11"/>
        <color rgb="FF000000"/>
        <rFont val="Times New Roman"/>
        <family val="1"/>
        <charset val="238"/>
      </rPr>
      <t>M. “ Electronic Invasive Blood Pressure Simulator Device for Patient Monitor Testing</t>
    </r>
    <r>
      <rPr>
        <sz val="11"/>
        <color theme="1"/>
        <rFont val="Times New Roman"/>
        <family val="1"/>
        <charset val="238"/>
      </rPr>
      <t xml:space="preserve">” In Journal </t>
    </r>
    <r>
      <rPr>
        <i/>
        <sz val="11"/>
        <color theme="1"/>
        <rFont val="Times New Roman"/>
        <family val="1"/>
        <charset val="238"/>
      </rPr>
      <t>Electronics and Electrical Engineering</t>
    </r>
    <r>
      <rPr>
        <sz val="11"/>
        <color theme="1"/>
        <rFont val="Times New Roman"/>
        <family val="1"/>
        <charset val="238"/>
      </rPr>
      <t>, vol.122, Iss 6., pp. 49 – 54, Received  15</t>
    </r>
    <r>
      <rPr>
        <vertAlign val="superscript"/>
        <sz val="11"/>
        <color theme="1"/>
        <rFont val="Times New Roman"/>
        <family val="1"/>
        <charset val="238"/>
      </rPr>
      <t>th</t>
    </r>
    <r>
      <rPr>
        <sz val="11"/>
        <color theme="1"/>
        <rFont val="Times New Roman"/>
        <family val="1"/>
        <charset val="238"/>
      </rPr>
      <t xml:space="preserve"> December 2010, Accepted</t>
    </r>
    <r>
      <rPr>
        <sz val="11"/>
        <color rgb="FF000000"/>
        <rFont val="Times New Roman"/>
        <family val="1"/>
        <charset val="238"/>
      </rPr>
      <t xml:space="preserve"> 23</t>
    </r>
    <r>
      <rPr>
        <vertAlign val="superscript"/>
        <sz val="11"/>
        <color rgb="FF000000"/>
        <rFont val="Times New Roman"/>
        <family val="1"/>
        <charset val="238"/>
      </rPr>
      <t>rd</t>
    </r>
    <r>
      <rPr>
        <sz val="11"/>
        <color rgb="FF000000"/>
        <rFont val="Times New Roman"/>
        <family val="1"/>
        <charset val="238"/>
      </rPr>
      <t xml:space="preserve"> May 2011; Published June 2012. ISSN 1392 – 1215 (print), ISSN 2029-5731 (online)</t>
    </r>
  </si>
  <si>
    <r>
      <t xml:space="preserve">Penhaker, M., Stankus, M., Prauzek, M., Adamec, O., Peterek, T., Cerny, M., Kasik, V. “Advanced Experimental Medical Diagnostic System Design and Realization” In Journal </t>
    </r>
    <r>
      <rPr>
        <i/>
        <sz val="11"/>
        <color theme="1"/>
        <rFont val="Times New Roman"/>
        <family val="1"/>
        <charset val="238"/>
      </rPr>
      <t>Electronics and Electrical Engineering</t>
    </r>
    <r>
      <rPr>
        <sz val="11"/>
        <color theme="1"/>
        <rFont val="Times New Roman"/>
        <family val="1"/>
        <charset val="238"/>
      </rPr>
      <t>, vol.117, Iss 1., pp. 89– 94, Received  15</t>
    </r>
    <r>
      <rPr>
        <vertAlign val="superscript"/>
        <sz val="11"/>
        <color theme="1"/>
        <rFont val="Times New Roman"/>
        <family val="1"/>
        <charset val="238"/>
      </rPr>
      <t>th</t>
    </r>
    <r>
      <rPr>
        <sz val="11"/>
        <color theme="1"/>
        <rFont val="Times New Roman"/>
        <family val="1"/>
        <charset val="238"/>
      </rPr>
      <t xml:space="preserve">  </t>
    </r>
    <r>
      <rPr>
        <sz val="11"/>
        <color rgb="FF000000"/>
        <rFont val="Times New Roman"/>
        <family val="1"/>
        <charset val="238"/>
      </rPr>
      <t>December 2010, Accepted 29</t>
    </r>
    <r>
      <rPr>
        <vertAlign val="superscript"/>
        <sz val="11"/>
        <color rgb="FF000000"/>
        <rFont val="Times New Roman"/>
        <family val="1"/>
        <charset val="238"/>
      </rPr>
      <t>th</t>
    </r>
    <r>
      <rPr>
        <sz val="11"/>
        <color rgb="FF000000"/>
        <rFont val="Times New Roman"/>
        <family val="1"/>
        <charset val="238"/>
      </rPr>
      <t xml:space="preserve">  March 2011; Published January 2012. ISSN 1392 – 1215 (print), ISSN 2029-5731 (online)</t>
    </r>
  </si>
  <si>
    <r>
      <t xml:space="preserve">Augustynek, M., Penhaker, M. “ Non Invasive Measurement and Visualisation of Blood Presure”  In Journal </t>
    </r>
    <r>
      <rPr>
        <i/>
        <sz val="11"/>
        <color theme="1"/>
        <rFont val="Times New Roman"/>
        <family val="1"/>
        <charset val="238"/>
      </rPr>
      <t>Electronics and Electrical Engineering</t>
    </r>
    <r>
      <rPr>
        <sz val="11"/>
        <color theme="1"/>
        <rFont val="Times New Roman"/>
        <family val="1"/>
        <charset val="238"/>
      </rPr>
      <t xml:space="preserve">, vol.116, Iss 10., pp. 55 – 58, Received  </t>
    </r>
    <r>
      <rPr>
        <sz val="11"/>
        <color rgb="FF000000"/>
        <rFont val="Times New Roman"/>
        <family val="1"/>
        <charset val="238"/>
      </rPr>
      <t>15</t>
    </r>
    <r>
      <rPr>
        <vertAlign val="superscript"/>
        <sz val="11"/>
        <color rgb="FF000000"/>
        <rFont val="Times New Roman"/>
        <family val="1"/>
        <charset val="238"/>
      </rPr>
      <t>th</t>
    </r>
    <r>
      <rPr>
        <sz val="11"/>
        <color rgb="FF000000"/>
        <rFont val="Times New Roman"/>
        <family val="1"/>
        <charset val="238"/>
      </rPr>
      <t xml:space="preserve"> December 2010, Accepted 29</t>
    </r>
    <r>
      <rPr>
        <vertAlign val="superscript"/>
        <sz val="11"/>
        <color rgb="FF000000"/>
        <rFont val="Times New Roman"/>
        <family val="1"/>
        <charset val="238"/>
      </rPr>
      <t>th</t>
    </r>
    <r>
      <rPr>
        <sz val="11"/>
        <color rgb="FF000000"/>
        <rFont val="Times New Roman"/>
        <family val="1"/>
        <charset val="238"/>
      </rPr>
      <t xml:space="preserve"> March 2011; Published December 2011. ISSN 1392 – 1215 (print), ISSN 2029-5731 (online)</t>
    </r>
  </si>
  <si>
    <r>
      <t>Pindor, J., Jiravsky, O., Srovnal, V., Penhaker, M. “Real Time Mapping QRS Duration Based on Wavelets” In Journal</t>
    </r>
    <r>
      <rPr>
        <i/>
        <sz val="11"/>
        <color theme="1"/>
        <rFont val="Times New Roman"/>
        <family val="1"/>
        <charset val="238"/>
      </rPr>
      <t xml:space="preserve"> Przegląd Elektrotechniczny (Electrical Review)</t>
    </r>
    <r>
      <rPr>
        <sz val="11"/>
        <color theme="1"/>
        <rFont val="Times New Roman"/>
        <family val="1"/>
        <charset val="238"/>
      </rPr>
      <t>, vol. 87, Iss 9a, pp. 312-315, 2011, Received 18</t>
    </r>
    <r>
      <rPr>
        <vertAlign val="superscript"/>
        <sz val="11"/>
        <color theme="1"/>
        <rFont val="Times New Roman"/>
        <family val="1"/>
        <charset val="238"/>
      </rPr>
      <t>th</t>
    </r>
    <r>
      <rPr>
        <sz val="11"/>
        <color theme="1"/>
        <rFont val="Times New Roman"/>
        <family val="1"/>
        <charset val="238"/>
      </rPr>
      <t xml:space="preserve">   May 2011; Accepted 11</t>
    </r>
    <r>
      <rPr>
        <vertAlign val="superscript"/>
        <sz val="11"/>
        <color theme="1"/>
        <rFont val="Times New Roman"/>
        <family val="1"/>
        <charset val="238"/>
      </rPr>
      <t>th</t>
    </r>
    <r>
      <rPr>
        <sz val="11"/>
        <color theme="1"/>
        <rFont val="Times New Roman"/>
        <family val="1"/>
        <charset val="238"/>
      </rPr>
      <t xml:space="preserve">  August 2011. ISSN 0033-2097.</t>
    </r>
  </si>
  <si>
    <r>
      <t xml:space="preserve">Vybíral, D., Augustynek, M., Penhaker. M. “Devices for Position Detection ” In Journal </t>
    </r>
    <r>
      <rPr>
        <i/>
        <sz val="11"/>
        <color theme="1"/>
        <rFont val="Times New Roman"/>
        <family val="1"/>
        <charset val="238"/>
      </rPr>
      <t>Journal of Vibroengineering. vol. 13, Iss.3, pp. 531-535, 2011</t>
    </r>
    <r>
      <rPr>
        <sz val="11"/>
        <color theme="1"/>
        <rFont val="Times New Roman"/>
        <family val="1"/>
        <charset val="238"/>
      </rPr>
      <t>. Received 2</t>
    </r>
    <r>
      <rPr>
        <vertAlign val="superscript"/>
        <sz val="11"/>
        <color theme="1"/>
        <rFont val="Times New Roman"/>
        <family val="1"/>
        <charset val="238"/>
      </rPr>
      <t>nd</t>
    </r>
    <r>
      <rPr>
        <sz val="11"/>
        <color theme="1"/>
        <rFont val="Times New Roman"/>
        <family val="1"/>
        <charset val="238"/>
      </rPr>
      <t xml:space="preserve"> June 2011; Revise 16</t>
    </r>
    <r>
      <rPr>
        <vertAlign val="superscript"/>
        <sz val="11"/>
        <color theme="1"/>
        <rFont val="Times New Roman"/>
        <family val="1"/>
        <charset val="238"/>
      </rPr>
      <t>th</t>
    </r>
    <r>
      <rPr>
        <sz val="11"/>
        <color theme="1"/>
        <rFont val="Times New Roman"/>
        <family val="1"/>
        <charset val="238"/>
      </rPr>
      <t xml:space="preserve">  July 2011,  Accepted 31</t>
    </r>
    <r>
      <rPr>
        <vertAlign val="superscript"/>
        <sz val="11"/>
        <color theme="1"/>
        <rFont val="Times New Roman"/>
        <family val="1"/>
        <charset val="238"/>
      </rPr>
      <t>th</t>
    </r>
    <r>
      <rPr>
        <sz val="11"/>
        <color theme="1"/>
        <rFont val="Times New Roman"/>
        <family val="1"/>
        <charset val="238"/>
      </rPr>
      <t xml:space="preserve"> August  2011. ISSN: 1392-8716.</t>
    </r>
  </si>
  <si>
    <r>
      <t xml:space="preserve">(Impact Factor (2010 Thomson JCR Science Edition): </t>
    </r>
    <r>
      <rPr>
        <sz val="11"/>
        <rFont val="Times New Roman"/>
        <family val="1"/>
        <charset val="238"/>
      </rPr>
      <t>0.323, ENGINEERING, BIOMEDICAL 71 of 76, Q4</t>
    </r>
    <r>
      <rPr>
        <sz val="11"/>
        <color rgb="FF000000"/>
        <rFont val="Times New Roman"/>
        <family val="1"/>
        <charset val="238"/>
      </rPr>
      <t>)</t>
    </r>
  </si>
  <si>
    <r>
      <t>Cerny, M., Penhaker, M. “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Wireless Body Sensor Network in Health Maintenance Systems” In Journal </t>
    </r>
    <r>
      <rPr>
        <i/>
        <sz val="11"/>
        <color theme="1"/>
        <rFont val="Times New Roman"/>
        <family val="1"/>
        <charset val="238"/>
      </rPr>
      <t>Electronics and Electrical Engineering</t>
    </r>
    <r>
      <rPr>
        <sz val="11"/>
        <color theme="1"/>
        <rFont val="Times New Roman"/>
        <family val="1"/>
        <charset val="238"/>
      </rPr>
      <t>, vol.115, Iss 9., pp. 113 – 116, Received  15</t>
    </r>
    <r>
      <rPr>
        <vertAlign val="superscript"/>
        <sz val="11"/>
        <color theme="1"/>
        <rFont val="Times New Roman"/>
        <family val="1"/>
        <charset val="238"/>
      </rPr>
      <t>th</t>
    </r>
    <r>
      <rPr>
        <sz val="11"/>
        <color theme="1"/>
        <rFont val="Times New Roman"/>
        <family val="1"/>
        <charset val="238"/>
      </rPr>
      <t xml:space="preserve"> December 2010, Accepted 29</t>
    </r>
    <r>
      <rPr>
        <vertAlign val="superscript"/>
        <sz val="11"/>
        <color theme="1"/>
        <rFont val="Times New Roman"/>
        <family val="1"/>
        <charset val="238"/>
      </rPr>
      <t>th</t>
    </r>
    <r>
      <rPr>
        <sz val="11"/>
        <color theme="1"/>
        <rFont val="Times New Roman"/>
        <family val="1"/>
        <charset val="238"/>
      </rPr>
      <t xml:space="preserve"> March 2011; Published November 2011. </t>
    </r>
    <r>
      <rPr>
        <sz val="11"/>
        <color rgb="FF000000"/>
        <rFont val="Times New Roman"/>
        <family val="1"/>
        <charset val="238"/>
      </rPr>
      <t>ISSN 1392 – 1215 (print), ISSN 2029-5731 (online)</t>
    </r>
  </si>
  <si>
    <r>
      <t xml:space="preserve">(Impact Factor (2010 Thomson JCR Science Edition): </t>
    </r>
    <r>
      <rPr>
        <sz val="11"/>
        <rFont val="Times New Roman"/>
        <family val="1"/>
        <charset val="238"/>
      </rPr>
      <t>0.659, ENGINEERING, ELECTRICAL &amp; ELECTRONIC 191 of 249, Q4</t>
    </r>
    <r>
      <rPr>
        <sz val="11"/>
        <color rgb="FF000000"/>
        <rFont val="Times New Roman"/>
        <family val="1"/>
        <charset val="238"/>
      </rPr>
      <t>)</t>
    </r>
  </si>
  <si>
    <r>
      <t>Penhaker, M., Kasik, V., Korpas, D. “Electrical parameters measurement and testing of implantable cardioverters – defibrillators” In Journal</t>
    </r>
    <r>
      <rPr>
        <i/>
        <sz val="11"/>
        <color theme="1"/>
        <rFont val="Times New Roman"/>
        <family val="1"/>
        <charset val="238"/>
      </rPr>
      <t xml:space="preserve"> Przegląd Elektrotechniczny (Electrical Review)</t>
    </r>
    <r>
      <rPr>
        <sz val="11"/>
        <color theme="1"/>
        <rFont val="Times New Roman"/>
        <family val="1"/>
        <charset val="238"/>
      </rPr>
      <t>, vol. 87, Iss 6, pp. 186-189, 2011, Received 28th  January 2011; Accepted 2nd  April 2011. ISSN 0033-2097.</t>
    </r>
  </si>
  <si>
    <r>
      <t>Penhaker, M., Hajovsky, R., Korpas, D. „Measurement and Analysis EMC Parameters o Implantable Pacemaker</t>
    </r>
    <r>
      <rPr>
        <i/>
        <sz val="11"/>
        <color theme="1"/>
        <rFont val="Times New Roman"/>
        <family val="1"/>
        <charset val="238"/>
      </rPr>
      <t>“</t>
    </r>
    <r>
      <rPr>
        <sz val="11"/>
        <color theme="1"/>
        <rFont val="Times New Roman"/>
        <family val="1"/>
        <charset val="238"/>
      </rPr>
      <t>In Journal</t>
    </r>
    <r>
      <rPr>
        <i/>
        <sz val="11"/>
        <color theme="1"/>
        <rFont val="Times New Roman"/>
        <family val="1"/>
        <charset val="238"/>
      </rPr>
      <t xml:space="preserve"> Przegląd Elektrotechniczny (Electrical Review)</t>
    </r>
    <r>
      <rPr>
        <sz val="11"/>
        <color theme="1"/>
        <rFont val="Times New Roman"/>
        <family val="1"/>
        <charset val="238"/>
      </rPr>
      <t>, vol. 87, Iss 5, pp. 265-268, 2011, Received 28</t>
    </r>
    <r>
      <rPr>
        <vertAlign val="superscript"/>
        <sz val="11"/>
        <color theme="1"/>
        <rFont val="Times New Roman"/>
        <family val="1"/>
        <charset val="238"/>
      </rPr>
      <t>th</t>
    </r>
    <r>
      <rPr>
        <sz val="11"/>
        <color theme="1"/>
        <rFont val="Times New Roman"/>
        <family val="1"/>
        <charset val="238"/>
      </rPr>
      <t xml:space="preserve"> January 2011, Accepted 2</t>
    </r>
    <r>
      <rPr>
        <vertAlign val="superscript"/>
        <sz val="11"/>
        <color theme="1"/>
        <rFont val="Times New Roman"/>
        <family val="1"/>
        <charset val="238"/>
      </rPr>
      <t>nd</t>
    </r>
    <r>
      <rPr>
        <sz val="11"/>
        <color theme="1"/>
        <rFont val="Times New Roman"/>
        <family val="1"/>
        <charset val="238"/>
      </rPr>
      <t xml:space="preserve"> April 2011.  ISSN 0033-2097.</t>
    </r>
  </si>
  <si>
    <r>
      <t>HLAVÁČKOVÁ, Milada, Vojtěch BOJKO, Marek PENHAKER. VYSOKÁ ŠKOLA BÁŇSKÁ - TECHNICKÁ UNIVERZITA OSTRAVA, Ostrava - Poruba, CZ, Ostrava - Poruba, CZ. </t>
    </r>
    <r>
      <rPr>
        <i/>
        <sz val="11"/>
        <color rgb="FF000000"/>
        <rFont val="Times New Roman"/>
        <family val="1"/>
        <charset val="238"/>
      </rPr>
      <t xml:space="preserve">Zařízení k měření kloubního rozsahu ramenního kloubu a způsob měření </t>
    </r>
    <r>
      <rPr>
        <sz val="11"/>
        <color rgb="FF000000"/>
        <rFont val="Times New Roman"/>
        <family val="1"/>
        <charset val="238"/>
      </rPr>
      <t> [patent]. A 61 B 5/11, A 61 H 1/02. 18.12.2013. Česká republika. patent, CZ 305235. Uděleno 13.05.2015. Zapsáno 24.06.2015. Dostupné z: </t>
    </r>
    <r>
      <rPr>
        <sz val="11"/>
        <color theme="1"/>
        <rFont val="Times New Roman"/>
        <family val="1"/>
        <charset val="238"/>
      </rPr>
      <t>http://isdv.upv.cz/portal/pls/portal/portlets.pts.det?xprim= 2091317&amp;lan =cs&amp;s_majs=&amp;s _puvo=penhaker&amp;s_naze=&amp;s_anot=</t>
    </r>
  </si>
  <si>
    <r>
      <t>GREPL, Jan, Marek PENHAKER, Petr KOVÁŘ a Milada HLAVÁČKOVÁ. VYSOKÁ ŠKOLA BÁŇSKÁ - TECHNICKÁ UNIVERZITA OSTRAVA, Ostrava - Poruba, CZ, Fakultní nemocnice Ostrava, Ostrava - Poruba, CZ. </t>
    </r>
    <r>
      <rPr>
        <i/>
        <sz val="11"/>
        <color rgb="FF000000"/>
        <rFont val="Times New Roman"/>
        <family val="1"/>
        <charset val="238"/>
      </rPr>
      <t>Endoskopický pružný nástroj pro elektrochirurgii</t>
    </r>
    <r>
      <rPr>
        <sz val="11"/>
        <color rgb="FF000000"/>
        <rFont val="Times New Roman"/>
        <family val="1"/>
        <charset val="238"/>
      </rPr>
      <t> [patent]. A 61 N 1/362. 15.03.2010. Česká republika. patent, CZ 304361. Uděleno 12.02.2014. Zapsáno 26.03.2014. Dostupné z:</t>
    </r>
    <r>
      <rPr>
        <sz val="11"/>
        <color theme="1"/>
        <rFont val="Times New Roman"/>
        <family val="1"/>
        <charset val="238"/>
      </rPr>
      <t>http://isdv.upv.cz/portal/pls/portal/ portlets.pts.det?xprim=1903061&amp;lan=cs</t>
    </r>
  </si>
  <si>
    <r>
      <t>GREPL, Jan, Marek PENHAKER, Petr KOVÁŘ a Milada HLAVÁČKOVÁ. VYSOKÁ ŠKOLA BÁŇSKÁ - TECHNICKÁ UNIVERZITA OSTRAVA, Ostrava - Poruba, CZ, Fakultní nemocnice Ostrava, Ostrava - Poruba, CZ.</t>
    </r>
    <r>
      <rPr>
        <i/>
        <sz val="11"/>
        <rFont val="Times New Roman"/>
        <family val="1"/>
        <charset val="238"/>
      </rPr>
      <t>Magnetem rozevíratelný čelisťový endoskopický nástroj pro elektrochirurgii </t>
    </r>
    <r>
      <rPr>
        <sz val="11"/>
        <rFont val="Times New Roman"/>
        <family val="1"/>
        <charset val="238"/>
      </rPr>
      <t>[patent]. A 61 N 1/362. 15.03.2010. Česká republika. patent, CZ 303802. Uděleno 27.03.2013. Zapsáno 09.05.2013. Dostupné z:http://isdv.upv.cz/portal/pls/portal/portlets.pts.det?xprim=1820450&amp;lan=cs</t>
    </r>
  </si>
  <si>
    <r>
      <t>VÁVRA, Petr, Jan KRÁČMAR, Marek PENHAKER, Milada HLAVÁČKOVÁ, Lukáš PROKOP, Tadeusz SIKORA a Dalibor LUKÁŠ. VYSOKÁ ŠKOLA BÁŇSKÁ - TECHNICKÁ UNIVERZITA OSTRAVA, Ostrava - Poruba, CZ, Fakultní nemocnice Ostrava, Ostrava - Poruba, CZ.</t>
    </r>
    <r>
      <rPr>
        <i/>
        <sz val="11"/>
        <rFont val="Times New Roman"/>
        <family val="1"/>
        <charset val="238"/>
      </rPr>
      <t> Radiofrekvenční operační nástroj pro povrchovou a podpovrchovou aplikaci</t>
    </r>
    <r>
      <rPr>
        <sz val="11"/>
        <rFont val="Times New Roman"/>
        <family val="1"/>
        <charset val="238"/>
      </rPr>
      <t> [patent]. A 61 N 1/362. 15.03.2010. Česká republika. patent, CZ 302780. Uděleno 26.09.2011. Zapsáno 02.11.2011. Dostupné z: http://isdv.upv.cz/portal/pls/portal/portlets.pts.det?xprim=1609587&amp;lan=cs</t>
    </r>
  </si>
  <si>
    <r>
      <t>VÁVRA, Petr, Jan GREPL, Marek PENHAKER, Milada HLAVÁČKOVÁ, Lukáš PROKOP, Tadeusz SIKORA a Dalibor LUKÁŠ. VYSOKÁ ŠKOLA BÁŇSKÁ - TECHNICKÁ UNIVERZITA OSTRAVA, Ostrava - Poruba, CZ, Fakultní nemocnice Ostrava, Ostrava - Poruba, CZ. </t>
    </r>
    <r>
      <rPr>
        <i/>
        <sz val="11"/>
        <rFont val="Times New Roman"/>
        <family val="1"/>
        <charset val="238"/>
      </rPr>
      <t>Radiofrekvenční operační nástroj pro povrchovou a podpovrchovou polosférickou aplikaci</t>
    </r>
    <r>
      <rPr>
        <sz val="11"/>
        <rFont val="Times New Roman"/>
        <family val="1"/>
        <charset val="238"/>
      </rPr>
      <t> [patent]. A 61 N 1/362. 15.03.2010. Česká republika. patent, CZ 302684. Uděleno 20.07.2011. Zapsáno 31.08.2011. Dostupné z: http://isdv.upv.cz/portal/pls/portal/portlets.pts.det?xprim=1535603&amp;lan=cs</t>
    </r>
  </si>
  <si>
    <r>
      <t>AUGUSTYNEK, Martin, Marek PENHAKER a David KORPAS. VYSOKÁ ŠKOLA BÁŇSKÁ - TECHNICKÁ UNIVERZITA OSTRAVA, Ostrava - Poruba, CZ.</t>
    </r>
    <r>
      <rPr>
        <i/>
        <sz val="11"/>
        <rFont val="Times New Roman"/>
        <family val="1"/>
        <charset val="238"/>
      </rPr>
      <t> Způsob monitorování vibrací pacienta pro řízení kardiostimulátoru</t>
    </r>
    <r>
      <rPr>
        <sz val="11"/>
        <rFont val="Times New Roman"/>
        <family val="1"/>
        <charset val="238"/>
      </rPr>
      <t> [patent]. A 61 N 1/362. 15.03.2010. Česká republika. patent, CZ 302434. Uděleno 31.03.2011. Zapsáno 11.05.2011, Dostupné z: http://isdv.upv.cz/portal/pls/portal/portlets.pts.det?xprim=1507974&amp;lan=cs</t>
    </r>
  </si>
  <si>
    <t>body  v rámci BME zaměření</t>
  </si>
  <si>
    <t>Počet publikac v rámci BME</t>
  </si>
  <si>
    <t>Koef (3)</t>
  </si>
  <si>
    <t>Výukový film, video, výukový software</t>
  </si>
  <si>
    <t>Vysokoškolská učebnice</t>
  </si>
  <si>
    <t>Koef (4)</t>
  </si>
  <si>
    <t>Zavedení nového předmětu v řád. studiu</t>
  </si>
  <si>
    <t>Počet publikací v BME</t>
  </si>
  <si>
    <t>Koef (8)</t>
  </si>
  <si>
    <t>Koef (5)</t>
  </si>
  <si>
    <t>Podíl (%)</t>
  </si>
  <si>
    <t>Koef (4/2)</t>
  </si>
  <si>
    <t>Koef (6/3)</t>
  </si>
  <si>
    <t>Koef (3/1)</t>
  </si>
  <si>
    <t>Koef (3/2)</t>
  </si>
  <si>
    <t>Koef (5/3)</t>
  </si>
  <si>
    <t>2015/2016 ZS</t>
  </si>
  <si>
    <t>3. Pedagogická činnost</t>
  </si>
  <si>
    <t>Body v rámci BME</t>
  </si>
  <si>
    <t>Počet příspěvků v rámci BME</t>
  </si>
  <si>
    <t>kvantif. koef.</t>
  </si>
  <si>
    <t>Typ aktivity</t>
  </si>
  <si>
    <t>Počet utorů</t>
  </si>
  <si>
    <t xml:space="preserve">                                                                                                                               BME</t>
  </si>
  <si>
    <t>BME</t>
  </si>
  <si>
    <t>č. oboru/progr.</t>
  </si>
  <si>
    <t>Pořet hodin týdně</t>
  </si>
  <si>
    <t>2014-2018</t>
  </si>
  <si>
    <t>2015-2018</t>
  </si>
  <si>
    <t>2012/2013 ZS</t>
  </si>
  <si>
    <t>2012/2013 LS</t>
  </si>
  <si>
    <t>Databáze ISI Web of Science</t>
  </si>
  <si>
    <t>Kaye, Elena A.; Monette, S.; Srimathveeravalli, G.; Maybody, M.; Solomon, Stephen B.; Gulati, A. MRI-guided focused ultrasound ablation of lumbar medial branch nerve: Feasibility and safety study in a swine model INTERNATIONAL JOURNAL OF HYPERTHERMIA, vol. 32, no. 7, pp. 786 - 794, 2016. ISSN 0265-6736.</t>
  </si>
  <si>
    <t>Bazzocchi, A; Napoli, A; Sacconi, B; Battista, G; Guglielmi, G; Catalano, C; Albisinni, U MRI-guided focused ultrasound surgery in musculoskeletal diseases: the hot topics BRITISH JOURNAL OF RADIOLOGY, vol. 89, no. 1057, 2016. ISSN 0007-1285.</t>
  </si>
  <si>
    <t>Menikou, G.; Yiannakou, M.; Yiallouras, C.; Ioannides, C.; Damianou, C.  MRI-compatible bone phantom for evaluating ultrasonic thermal exposures ULTRASONICS, vol. 71, pp. 12 - 19, 2016. ISSN 0041-624X.</t>
  </si>
  <si>
    <t>Zhu, XG; Deng, XL; Xiao, SS; Wan, YJ; Xue, M A comparison of high-intensity focused ultrasound and uterine artery embolisation for the management of caesarean scar pregnancy INTERNATIONAL JOURNAL OF HYPERTHERMIA, vol. 32, no. 2, pp. 144 - 150, 2016. ISSN 0265-6736.</t>
  </si>
  <si>
    <t>2017-2019</t>
  </si>
  <si>
    <t>2013-2015</t>
  </si>
  <si>
    <t>1.</t>
  </si>
  <si>
    <t>2015-2017</t>
  </si>
  <si>
    <t>přednášení v řád. studiu min. 2 hod/týd. / sem</t>
  </si>
  <si>
    <t>pravidelná cvičen min. 2 hod/týd. /sem</t>
  </si>
  <si>
    <t>obhájený doktorand – školitel nebo školitel specialista</t>
  </si>
  <si>
    <t>aktivní doktorand po SDZ - školitel nebo školitel specialista</t>
  </si>
  <si>
    <t>vedoucí úspěšně obhájené arch. nebo umělecké diplomové práce</t>
  </si>
  <si>
    <t>mimoř. pedag. aktivity (kurs Athens, Erasmus předn. pobyt) max.</t>
  </si>
  <si>
    <t>4 body/sem. při celkem 2 a více hodinách za týden</t>
  </si>
  <si>
    <t>Koef 2/sem. při celkem 2 a více hodinách za týden</t>
  </si>
  <si>
    <t>Koef (9)</t>
  </si>
  <si>
    <t xml:space="preserve">licence patentu mezinárodní </t>
  </si>
  <si>
    <t xml:space="preserve">předseda mezinár. vědecké nebo tvůrčí konference </t>
  </si>
  <si>
    <t>předseda/člen prog.výboru mezin.vědecké nebo tvůrčí konference</t>
  </si>
  <si>
    <t>předseda české vědecké nebo tvůrčí konference</t>
  </si>
  <si>
    <t>předseda/člen prog.výboru české vědecké nebo tvůrčí konference</t>
  </si>
  <si>
    <t>volený člen mezinárodního stálého výboru</t>
  </si>
  <si>
    <t>ocenění prestižních organizací</t>
  </si>
  <si>
    <t>vyzvaná přednáška na mezinárodní vědecké nebo tvůrčí konferenci</t>
  </si>
  <si>
    <t>vyzvaná přednáška na české vědecké nebo tvůrčí konferenci</t>
  </si>
  <si>
    <t>recenzní posudek pro časopis WoS/Scopus (v seznamu recenzovaných pro arch. a uměl. obory).</t>
  </si>
  <si>
    <t>citace arch. v mezinárodní databázi (v oboru renomované)</t>
  </si>
  <si>
    <t>citace arch.</t>
  </si>
  <si>
    <t>ohlas na realizaci díla většího rozsahu v odb. publ. ČR</t>
  </si>
  <si>
    <t>ohlas na  realizaci díla většího rozsahu v zahr. odb. publ.</t>
  </si>
  <si>
    <t>redakční rada arch. a uměl. časopisu uvedeného v národním seznamu recenzovaných časopisů</t>
  </si>
  <si>
    <t>státní ocenění, vyznamenání (Cena MK, Státní řády a medaile, FAIA)</t>
  </si>
  <si>
    <t>úspěšný architektonický a umělecký projekt uplatněný v české soutěži</t>
  </si>
  <si>
    <t>řešitel zahr. výzk. grantu (ERC,H2020,..)</t>
  </si>
  <si>
    <t>řešitel českého výzk. grantu (GACR, TACR,...)</t>
  </si>
  <si>
    <t>spoluřešitel českého výzkumného grantu</t>
  </si>
  <si>
    <t>jmenovaný člen řešit. týmu zahr. výzk. grantu</t>
  </si>
  <si>
    <t>jmenovaný člen řešit. týmu českého výzk. grantu</t>
  </si>
  <si>
    <t>vedoucí výzk. týmu/centra na univerzitě</t>
  </si>
  <si>
    <t xml:space="preserve">výzkumná nebo umělecká stáž  v zahraničí min. 3  měs. </t>
  </si>
  <si>
    <t>potvrzené realizované arch. a umělecké dílo</t>
  </si>
  <si>
    <t>úspěšný arch. návrh nebo projekt uplatněný v české soutěži</t>
  </si>
  <si>
    <t>smluvní výzkum -  bod za 50 tis (příjem ČVUT bez DPH)., max. však</t>
  </si>
  <si>
    <t>jiná aktivita</t>
  </si>
  <si>
    <t>1. Prestižní publikace a realizace</t>
  </si>
  <si>
    <t>článek v časopise WoS/Scopus/MathSci</t>
  </si>
  <si>
    <t>příspěvek ve sborníku mezin.recenz.vědecké konf. A*/jiné</t>
  </si>
  <si>
    <t>zahraniční vědecká nebo tvůrčí monografie</t>
  </si>
  <si>
    <t>vědecká nebo tvůrčí monografie  vydaná v ČR</t>
  </si>
  <si>
    <t>kapitola v zahran. výzkumné nebo tvůrčí monografii</t>
  </si>
  <si>
    <t>kapitola ve výzkumné nebo tvůrčí monografii vydané v ČR</t>
  </si>
  <si>
    <t>zahraniční výstava arch. a uměleckých prací</t>
  </si>
  <si>
    <t>výstava arch.  a uměleckých prací ČR</t>
  </si>
  <si>
    <t>udělený patent zahraniční (USA, JP nebo Evropský)</t>
  </si>
  <si>
    <t xml:space="preserve">udělený patent národní </t>
  </si>
  <si>
    <t>významné inž. n. uměl. dílo většího rozsahu.</t>
  </si>
  <si>
    <t>samostatatná část ve výstavě arch. a uměl. prací ČR</t>
  </si>
  <si>
    <t xml:space="preserve">zahraniční významné inž. nebo uměl. dílo většího rozsahu </t>
  </si>
  <si>
    <t>Udělený užitný vzor, průmyslový vzor národní</t>
  </si>
  <si>
    <t>významná výzkumná zpráva (pouze odp. řešitel)</t>
  </si>
  <si>
    <t>výsledky promítnuté do právních norem (pouze odp. řešitel)</t>
  </si>
  <si>
    <t>Koef (10)</t>
  </si>
  <si>
    <t>Koef (18)</t>
  </si>
  <si>
    <t>Koef (15)</t>
  </si>
  <si>
    <t>samostatatná část v zahraniční výstavě arch. a uměl. Prací</t>
  </si>
  <si>
    <t>článek v arch. a uměl. časopise uvedeném v národním seznamu recenz. Časopisů</t>
  </si>
  <si>
    <t>2. Uznání vědeckou komunitou</t>
  </si>
  <si>
    <t>Koef (7)</t>
  </si>
  <si>
    <t xml:space="preserve">licence patentu národní    </t>
  </si>
  <si>
    <t>redakční rada časopisu WoS/Scopus/ERIH</t>
  </si>
  <si>
    <t>ocenění prest. organizací (Grand Prix, Grand Design, Cena za architekturu, Stavba roku, apod.)</t>
  </si>
  <si>
    <t>Koef (20)</t>
  </si>
  <si>
    <t>úspěšný architektonický a umělecký projekt uplatněný v mezinár. Soutěži</t>
  </si>
  <si>
    <t>Vysokoškolská skripta</t>
  </si>
  <si>
    <t>2012-2017</t>
  </si>
  <si>
    <t>2014-2015</t>
  </si>
  <si>
    <t>úspěšný arch. návrh nebo projekt uplatněný v mezinár. Soutěži</t>
  </si>
  <si>
    <t>5. Služba komunitě</t>
  </si>
  <si>
    <t>předseda/člen org. výboru mezin. vědecké nebo tvůrčí. Konference</t>
  </si>
  <si>
    <t>předseda/člen org. výboru české vědecké nebo tvůrčí konference</t>
  </si>
  <si>
    <t>předseda/člen mezin. vědecké nebo tvůrčí resp. odborné komise</t>
  </si>
  <si>
    <t xml:space="preserve">
předseda/člen české věd. nebo tvůrčí  resp. odborné komise </t>
  </si>
  <si>
    <t>člen  kom. pro obh. PhD (výjimka VR - počítá se jen 1x)</t>
  </si>
  <si>
    <t>oponent. posudek (hab.,PhD)</t>
  </si>
  <si>
    <t>recenzní posudek pro časopis WoS/Scopus/ ERIH</t>
  </si>
  <si>
    <t>popularizační článek v mezin./českém časopise</t>
  </si>
  <si>
    <t>Koef (2/1)</t>
  </si>
  <si>
    <t>popularizační pořad v zahr./českých médiích</t>
  </si>
  <si>
    <t>uspořádání výstavy, konference, workshopu většího rozsahu (arch a uměl./jiné)</t>
  </si>
  <si>
    <t>významný technický předpis nebo norma</t>
  </si>
  <si>
    <t>jiné aktivity</t>
  </si>
  <si>
    <t>vedoucí úspěšně obhájené diplomové práce</t>
  </si>
  <si>
    <t>samostatatná část v zahraniční výstavě arch. a uměl. prací</t>
  </si>
  <si>
    <t>článek v arch. a uměl. časopise uvedeném v národním seznamu recenz. časopisů</t>
  </si>
  <si>
    <t>Prestižní publikace a realizace celkem</t>
  </si>
  <si>
    <t xml:space="preserve">Minimální požadavek:                     </t>
  </si>
  <si>
    <t>citace ve WoS/Scopus/MathSci/ERIH</t>
  </si>
  <si>
    <t xml:space="preserve">licence patentu národní                                              </t>
  </si>
  <si>
    <t>ohlas na realizaci díla většího rozsahu v zahr. odb. publ.</t>
  </si>
  <si>
    <t>úspěšný architektonický a umělecký projekt uplatněný v mezinár. soutěži</t>
  </si>
  <si>
    <t>Uznání vědeckou komunitou celkem</t>
  </si>
  <si>
    <t xml:space="preserve"> Minimální požadavek: </t>
  </si>
  <si>
    <t>vedení ateliérů, arch. a uměleckých studentských projektů, za semestr max.</t>
  </si>
  <si>
    <t xml:space="preserve">zavedení nového předmětu v řád. studiu            </t>
  </si>
  <si>
    <t>vysokoškolská učebnice</t>
  </si>
  <si>
    <t>vysokoškolská skripta</t>
  </si>
  <si>
    <t>jiné výuk. odb. knižní publikace, didaktické pomůcky</t>
  </si>
  <si>
    <t>Pedagogická činnost celkem</t>
  </si>
  <si>
    <t xml:space="preserve">Minimální požadavek: </t>
  </si>
  <si>
    <t xml:space="preserve">4. Granty, zahr.pobyty  a tvůrčí činnost </t>
  </si>
  <si>
    <t>spoluřešitel zahraničního výzkumného grantu</t>
  </si>
  <si>
    <t>úspěšný arch. návrh nebo projekt uplatněný v mezinár. soutěži</t>
  </si>
  <si>
    <t>Granty a tvůrčí činnost celkem</t>
  </si>
  <si>
    <t xml:space="preserve">Minimální požadavek:  </t>
  </si>
  <si>
    <t>předseda/člen org. výboru mezin. vědecké nebo tvůrčí. konference</t>
  </si>
  <si>
    <t xml:space="preserve">předseda/člen české věd. nebo tvůrčí  resp. odborné komise </t>
  </si>
  <si>
    <t xml:space="preserve"> uspořádání výstavy, konference, workshopu většího rozsahu (arch a uměl./jiné)</t>
  </si>
  <si>
    <t>Služba komunitě celkem</t>
  </si>
  <si>
    <t>Minimální požadavek</t>
  </si>
  <si>
    <t>7/3</t>
  </si>
  <si>
    <t>3/1</t>
  </si>
  <si>
    <t>6/3</t>
  </si>
  <si>
    <t>4/2</t>
  </si>
  <si>
    <t>5/3</t>
  </si>
  <si>
    <t>3/2</t>
  </si>
  <si>
    <t>2/1</t>
  </si>
  <si>
    <t>10</t>
  </si>
  <si>
    <t>2009-2013</t>
  </si>
  <si>
    <t>GAČR, 17-01234Y, člen týmu, typ projektu, "název projektu"</t>
  </si>
  <si>
    <t>Poskytovatel projetu, číslo projetku, role v projektu, typ projektu, "název projektu"</t>
  </si>
  <si>
    <t>2012-2015</t>
  </si>
  <si>
    <t>Název stáže, zdroj financování, hostitelská instituce, délka stáže</t>
  </si>
  <si>
    <t xml:space="preserve">např. projekty 7FP, COST, H2020 </t>
  </si>
  <si>
    <t>(Impact Factor 2,468; JCR® Category: ENGINEERING, BIOMEDICAL;Quartile in Category Q2)</t>
  </si>
  <si>
    <t>W. Franks, I. Schenker, P. Schmutz and A. Hierlemann, "Impedance characterization and modeling of electrodes for biomedical applications," in IEEE Transactions on Biomedical Engineering, vol. 52, no. 7, pp. 1295-1302, July 2005.
doi: 10.1109/TBME.2005.847523 WOS:000229978500015</t>
  </si>
  <si>
    <t>Zogkas, A., I. Kirsanidou, C. Korfitis, C. Kemanetzi, E. Lazaridou &amp; A. Astaras. 2016. A Novel Non-invasive Electrical Impedance Skin Scanner for Early Diagnosis Medical Decision Support in Clinical Dermatology (DermaSense). In 14th Mediterranean Conference on Medical and Biological Engineering and Computing (MEDICON), 709-713. Paphos, CYPRUS WOS:000376283000136</t>
  </si>
  <si>
    <t xml:space="preserve">Ross, A. M. &amp; J. Lahann. 2015. Current Trends and Challenges in Biointerfaces Science and Engineering. In Annual Review of Chemical and Biomolecular Engineering, Vol 6, ed. J. M. Prausnitz, 161-186. Palo Alto: Annual Reviews </t>
  </si>
  <si>
    <r>
      <t xml:space="preserve"> Musical toothbrush with adjustable neck and mirror, by L.M.R. Brooks. (1992, May 19). </t>
    </r>
    <r>
      <rPr>
        <i/>
        <sz val="11"/>
        <color rgb="FF000000"/>
        <rFont val="Calibri"/>
        <family val="2"/>
        <charset val="238"/>
        <scheme val="minor"/>
      </rPr>
      <t>Patent D 326 189</t>
    </r>
  </si>
  <si>
    <t>Např. průběžná zpráva GAČR k projektu  12-34567S, „název projektu“ za rok 2015.</t>
  </si>
  <si>
    <t>Číslo přílohy</t>
  </si>
  <si>
    <t>Název přílohy</t>
  </si>
  <si>
    <t>Ross, A. M. &amp; J. Lahann. 2015. Current Trends and Challenges in Biointerfaces Science and Engineering. In Annual Review of Chemical and Biomolecular Engineering, Vol 6, ed. J. M. Prausnitz, 161-186. Palo Alto: Annual Reviews</t>
  </si>
  <si>
    <t>Wu, C. Y., C. W. Huang, Z. Y. Guan, J. T. Wu, S. Y. Yeh, C. T. Su, C. H. Chang, S. T. Ding &amp; H. Y. Chen (2016) Vapor-based coatings for antibacterial and osteogenic functionalization and the immunological compatibility. Materials Science &amp; Engineering C-Materials for Biological Applications, 69, 283-291</t>
  </si>
  <si>
    <t>Jméno autora,  název patentu, přihlašovatel ( České vysoké učení technické v Praze); číslo přihlášky: 2015-222; číslo dokumentu/patentu: 307007; https://isdv.upv.cz/webapp/odkaz na patent</t>
  </si>
  <si>
    <t xml:space="preserve">Člen redakční rady IEEE TRANSACTIONS on Biomedical Engineering </t>
  </si>
  <si>
    <t xml:space="preserve">Předseda konference "The 25th International Conference on Biomedical Engineering", Praha 2013  </t>
  </si>
  <si>
    <t>Člen programového výboru "The 26th International Conference on Biomedical Engineering" Praha 2014</t>
  </si>
  <si>
    <t>Vyzvaná přednáška (keynote speaker) "The 25th International Conference on Biomedical Engineering", Praha 2013</t>
  </si>
  <si>
    <t xml:space="preserve">   3. Pedagogická činnost</t>
  </si>
  <si>
    <t>Zavedení předmětu "Název předmětu" v bakalářském programu "Biomedicínský technik"</t>
  </si>
  <si>
    <t>Novak J. Zdravotnické přístroje 1. 1. vyd. Praha: ČVUTv Praze, 2013. 411 s. p. ISBN 123-45-678-1111</t>
  </si>
  <si>
    <t>Lékařská technika (Čj)</t>
  </si>
  <si>
    <t>Zobrazování magnetickou rezonancí (Aj)</t>
  </si>
  <si>
    <t>BMT</t>
  </si>
  <si>
    <t>Školitel ing. Jana Novaka, název dizertace: Senzor pro bezkontaktní monitorování pacienta, ČVUT FBMI</t>
  </si>
  <si>
    <t>Bc. Radim Veselý, Návrh a vývoj bezkontaktních senzorů, ČVUT FBMI</t>
  </si>
  <si>
    <t>4. Granty, zahr.pobyty  a tvůrčí činnost</t>
  </si>
  <si>
    <t>GAČR, hlavní a jediný řešitel, standartní projekt,  15-XXXXXP, „název projektu“</t>
  </si>
  <si>
    <t>GAČR, spoluřešitel, standartní projekt, 15-XXXXXP, „Název projektu“, jméno hlavního řešitele</t>
  </si>
  <si>
    <t xml:space="preserve">Management Committee Member, COST Action BM1234: "Název projektu"
</t>
  </si>
  <si>
    <t>AZV 15-12345A, člen týmu, (jméno řešitele projektu,  afiliace řešitele) "název projektu"</t>
  </si>
  <si>
    <t>Vedení výzkumného týmu "Senzory"</t>
  </si>
  <si>
    <t>Organizační výbor konference - role v organizačním výboru, název konference, místo a datum konání.</t>
  </si>
  <si>
    <t xml:space="preserve">Člen organizačního výboru konference POSTER, ČVUT FEL </t>
  </si>
  <si>
    <t>člen komise pro obhajobu ing. Jana Nováka, ČVUT FBMI,  Název práce: Development and Phantom Validation of a 3-D-Ultrasound-Guided System for Targeting MRI-Visible Lesions During Transrectal Prostate Biopsy</t>
  </si>
  <si>
    <t>Posuden na disertační práci ing. Jana Nováka, ČVUT FBMI,  Název práce: Development and Phantom Validation of a 3-D-Ultrasound-Guided System for Targeting MRI-Visible Lesions During Transrectal Prostate Biopsy</t>
  </si>
  <si>
    <t>Mezinárodní časopis (WoS)</t>
  </si>
  <si>
    <t>Radioengineering, ISSN 1210-2512, IF = 0,796</t>
  </si>
  <si>
    <t xml:space="preserve">S. Singh, S. P. Singh: Investigations on Water-Loaded Metal Diagonal Horn Terminated in a Bi-layered Biological Tissue </t>
  </si>
  <si>
    <t>Popularizační článek v časopise "Pražská technika"</t>
  </si>
  <si>
    <t>Např. Člen výboru vědecké organizace typu IEEE</t>
  </si>
  <si>
    <t xml:space="preserve">senat, tajemník,sekce na konferenci, </t>
  </si>
  <si>
    <t>COST, pražská technika</t>
  </si>
  <si>
    <r>
      <t xml:space="preserve">Podklady pro zpracování tabulky kvantifikovaných kritérií ČVUT pro obor "biomedicínské inženýrství (BME)" </t>
    </r>
    <r>
      <rPr>
        <b/>
        <sz val="11"/>
        <color rgb="FFFF3737"/>
        <rFont val="Calibri"/>
        <family val="2"/>
        <charset val="238"/>
        <scheme val="minor"/>
      </rPr>
      <t xml:space="preserve">tituly jméno přijmení </t>
    </r>
  </si>
  <si>
    <t>body  v rámci oboru BME</t>
  </si>
  <si>
    <t>limit bodů 30/48 pro doc., 60/96 pro prof.</t>
  </si>
  <si>
    <t>limit bodů 20/32 doc., 40/64 prof.</t>
  </si>
  <si>
    <t>Počet položek</t>
  </si>
  <si>
    <t>Minimálním požadavkem na vysokoškolskou pedagogickou praxi jsou 2/3 (doc/prof) roky působení v oboru "Biomedicínské inženýrství"</t>
  </si>
  <si>
    <t>požadovaný limit bodů 25/40 pro doc. a 50/80 pro prof.</t>
  </si>
  <si>
    <t xml:space="preserve">Limit bodů 15/24 pro doc/prof </t>
  </si>
  <si>
    <t>Limit 10/16, res. 20/32</t>
  </si>
  <si>
    <t>Vyčíslit body za prestižní publikace a realizace jenom v oboru "Biomedicínské inženýrství", ostatní uvést jenom v seznamu bez bodového hodnocení.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</si>
</sst>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0.0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333333"/>
      <name val="Times New Roman"/>
      <family val="1"/>
      <charset val="238"/>
    </font>
    <font>
      <vertAlign val="superscript"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indexed="81"/>
      <name val="Calibri"/>
    </font>
    <font>
      <sz val="12"/>
      <color indexed="81"/>
      <name val="Calibri"/>
    </font>
    <font>
      <i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2"/>
      <color rgb="FF000000"/>
      <name val="Calibri"/>
      <scheme val="minor"/>
    </font>
    <font>
      <b/>
      <sz val="11"/>
      <color rgb="FFFF0000"/>
      <name val="Calibri"/>
      <scheme val="minor"/>
    </font>
    <font>
      <sz val="10"/>
      <color rgb="FF000000"/>
      <name val="Calibri"/>
      <scheme val="minor"/>
    </font>
    <font>
      <sz val="10"/>
      <color theme="1"/>
      <name val="Calibri"/>
      <scheme val="minor"/>
    </font>
    <font>
      <u/>
      <sz val="11"/>
      <color theme="11"/>
      <name val="Calibri"/>
      <family val="2"/>
      <charset val="238"/>
      <scheme val="minor"/>
    </font>
    <font>
      <b/>
      <sz val="10"/>
      <color theme="1"/>
      <name val="Calibri"/>
      <scheme val="minor"/>
    </font>
    <font>
      <b/>
      <sz val="11"/>
      <color rgb="FFFF3737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1F2"/>
        <bgColor rgb="FF000000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3F3F3F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3" borderId="1" applyNumberFormat="0" applyAlignment="0" applyProtection="0"/>
    <xf numFmtId="0" fontId="31" fillId="0" borderId="0" applyNumberFormat="0" applyFill="0" applyBorder="0" applyAlignment="0" applyProtection="0"/>
  </cellStyleXfs>
  <cellXfs count="23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0" fillId="2" borderId="0" xfId="0" applyFill="1"/>
    <xf numFmtId="2" fontId="0" fillId="0" borderId="0" xfId="0" applyNumberFormat="1" applyAlignment="1">
      <alignment horizontal="center" vertical="top"/>
    </xf>
    <xf numFmtId="2" fontId="0" fillId="0" borderId="0" xfId="0" applyNumberFormat="1"/>
    <xf numFmtId="0" fontId="4" fillId="0" borderId="0" xfId="0" applyFont="1" applyAlignment="1">
      <alignment horizontal="justify" vertical="top"/>
    </xf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top"/>
    </xf>
    <xf numFmtId="0" fontId="0" fillId="4" borderId="0" xfId="0" applyFill="1"/>
    <xf numFmtId="0" fontId="0" fillId="5" borderId="0" xfId="0" applyFill="1"/>
    <xf numFmtId="2" fontId="1" fillId="5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/>
    </xf>
    <xf numFmtId="2" fontId="1" fillId="5" borderId="0" xfId="0" applyNumberFormat="1" applyFont="1" applyFill="1" applyAlignment="1">
      <alignment horizontal="center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0" fillId="6" borderId="0" xfId="0" applyFill="1"/>
    <xf numFmtId="0" fontId="1" fillId="6" borderId="0" xfId="0" applyFont="1" applyFill="1"/>
    <xf numFmtId="2" fontId="10" fillId="2" borderId="1" xfId="2" applyNumberFormat="1" applyFont="1" applyFill="1" applyAlignment="1">
      <alignment horizontal="center"/>
    </xf>
    <xf numFmtId="0" fontId="10" fillId="2" borderId="1" xfId="2" applyFont="1" applyFill="1" applyAlignment="1">
      <alignment horizontal="center"/>
    </xf>
    <xf numFmtId="0" fontId="1" fillId="5" borderId="0" xfId="0" applyFont="1" applyFill="1"/>
    <xf numFmtId="0" fontId="0" fillId="5" borderId="0" xfId="0" applyFont="1" applyFill="1"/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justify" vertical="top" wrapText="1"/>
    </xf>
    <xf numFmtId="0" fontId="9" fillId="5" borderId="0" xfId="0" applyFont="1" applyFill="1" applyAlignment="1">
      <alignment horizontal="justify"/>
    </xf>
    <xf numFmtId="0" fontId="12" fillId="0" borderId="0" xfId="1" applyFont="1" applyAlignment="1">
      <alignment horizontal="justify" vertical="center"/>
    </xf>
    <xf numFmtId="0" fontId="5" fillId="0" borderId="0" xfId="0" applyFont="1" applyAlignment="1">
      <alignment horizontal="justify" vertical="top"/>
    </xf>
    <xf numFmtId="0" fontId="12" fillId="0" borderId="0" xfId="0" applyFont="1" applyAlignment="1">
      <alignment horizontal="justify" vertical="top"/>
    </xf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wrapText="1"/>
    </xf>
    <xf numFmtId="0" fontId="12" fillId="0" borderId="0" xfId="1" applyFont="1" applyAlignment="1">
      <alignment horizontal="justify" vertical="top" wrapText="1"/>
    </xf>
    <xf numFmtId="0" fontId="12" fillId="0" borderId="0" xfId="1" applyFont="1" applyAlignment="1">
      <alignment horizontal="justify" wrapText="1"/>
    </xf>
    <xf numFmtId="0" fontId="19" fillId="6" borderId="0" xfId="0" applyFont="1" applyFill="1"/>
    <xf numFmtId="0" fontId="19" fillId="0" borderId="0" xfId="0" applyFont="1"/>
    <xf numFmtId="0" fontId="19" fillId="2" borderId="0" xfId="0" applyFont="1" applyFill="1"/>
    <xf numFmtId="0" fontId="10" fillId="2" borderId="0" xfId="0" applyFont="1" applyFill="1" applyAlignment="1">
      <alignment horizontal="center"/>
    </xf>
    <xf numFmtId="0" fontId="10" fillId="0" borderId="0" xfId="0" applyFont="1"/>
    <xf numFmtId="0" fontId="19" fillId="5" borderId="0" xfId="0" applyFont="1" applyFill="1"/>
    <xf numFmtId="0" fontId="19" fillId="0" borderId="0" xfId="0" applyFont="1" applyFill="1"/>
    <xf numFmtId="2" fontId="10" fillId="6" borderId="4" xfId="2" applyNumberFormat="1" applyFont="1" applyFill="1" applyBorder="1" applyAlignment="1">
      <alignment horizontal="center"/>
    </xf>
    <xf numFmtId="0" fontId="10" fillId="2" borderId="5" xfId="2" applyFont="1" applyFill="1" applyBorder="1" applyAlignment="1">
      <alignment horizontal="center"/>
    </xf>
    <xf numFmtId="2" fontId="1" fillId="6" borderId="0" xfId="0" applyNumberFormat="1" applyFont="1" applyFill="1" applyAlignment="1">
      <alignment horizontal="center"/>
    </xf>
    <xf numFmtId="0" fontId="1" fillId="6" borderId="0" xfId="0" applyFont="1" applyFill="1" applyAlignment="1">
      <alignment horizontal="center"/>
    </xf>
    <xf numFmtId="2" fontId="1" fillId="6" borderId="0" xfId="0" applyNumberFormat="1" applyFont="1" applyFill="1" applyAlignment="1">
      <alignment horizontal="center" vertical="top"/>
    </xf>
    <xf numFmtId="2" fontId="10" fillId="6" borderId="0" xfId="0" applyNumberFormat="1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20" fillId="5" borderId="0" xfId="0" applyFont="1" applyFill="1"/>
    <xf numFmtId="2" fontId="10" fillId="6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  <xf numFmtId="0" fontId="19" fillId="0" borderId="0" xfId="0" applyFont="1" applyFill="1" applyBorder="1"/>
    <xf numFmtId="2" fontId="10" fillId="6" borderId="0" xfId="0" applyNumberFormat="1" applyFont="1" applyFill="1" applyBorder="1" applyAlignment="1">
      <alignment horizontal="center" vertical="top"/>
    </xf>
    <xf numFmtId="2" fontId="10" fillId="6" borderId="3" xfId="2" applyNumberFormat="1" applyFont="1" applyFill="1" applyBorder="1" applyAlignment="1">
      <alignment horizontal="center"/>
    </xf>
    <xf numFmtId="0" fontId="10" fillId="2" borderId="3" xfId="2" applyFont="1" applyFill="1" applyBorder="1" applyAlignment="1">
      <alignment horizontal="center"/>
    </xf>
    <xf numFmtId="0" fontId="0" fillId="4" borderId="3" xfId="0" applyFont="1" applyFill="1" applyBorder="1" applyAlignment="1"/>
    <xf numFmtId="0" fontId="0" fillId="0" borderId="0" xfId="0" applyFont="1"/>
    <xf numFmtId="0" fontId="0" fillId="0" borderId="0" xfId="0" applyFont="1" applyAlignment="1">
      <alignment horizontal="left" vertical="top"/>
    </xf>
    <xf numFmtId="0" fontId="0" fillId="6" borderId="0" xfId="0" applyFont="1" applyFill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1" fillId="6" borderId="0" xfId="0" applyFont="1" applyFill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0" fillId="2" borderId="5" xfId="2" applyFont="1" applyFill="1" applyBorder="1" applyAlignment="1">
      <alignment horizontal="center" vertical="top"/>
    </xf>
    <xf numFmtId="2" fontId="10" fillId="6" borderId="4" xfId="2" applyNumberFormat="1" applyFont="1" applyFill="1" applyBorder="1" applyAlignment="1">
      <alignment horizontal="center" vertical="top"/>
    </xf>
    <xf numFmtId="0" fontId="1" fillId="6" borderId="0" xfId="0" applyFont="1" applyFill="1" applyAlignment="1">
      <alignment horizontal="left" vertical="top"/>
    </xf>
    <xf numFmtId="2" fontId="0" fillId="0" borderId="0" xfId="0" applyNumberFormat="1" applyFont="1" applyFill="1" applyAlignment="1">
      <alignment vertical="top"/>
    </xf>
    <xf numFmtId="2" fontId="0" fillId="0" borderId="0" xfId="0" applyNumberFormat="1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2" fontId="1" fillId="0" borderId="0" xfId="0" applyNumberFormat="1" applyFont="1"/>
    <xf numFmtId="2" fontId="0" fillId="6" borderId="0" xfId="0" applyNumberFormat="1" applyFont="1" applyFill="1" applyAlignment="1">
      <alignment horizontal="center" vertical="top"/>
    </xf>
    <xf numFmtId="2" fontId="1" fillId="6" borderId="0" xfId="0" applyNumberFormat="1" applyFont="1" applyFill="1"/>
    <xf numFmtId="0" fontId="0" fillId="0" borderId="0" xfId="0" applyFont="1" applyAlignment="1"/>
    <xf numFmtId="0" fontId="0" fillId="0" borderId="0" xfId="0" applyFont="1" applyFill="1" applyAlignment="1">
      <alignment vertical="top"/>
    </xf>
    <xf numFmtId="2" fontId="0" fillId="6" borderId="0" xfId="0" applyNumberFormat="1" applyFont="1" applyFill="1" applyAlignment="1">
      <alignment horizontal="center"/>
    </xf>
    <xf numFmtId="0" fontId="1" fillId="0" borderId="0" xfId="0" applyFont="1" applyAlignment="1">
      <alignment horizontal="left" indent="1"/>
    </xf>
    <xf numFmtId="0" fontId="21" fillId="0" borderId="0" xfId="0" applyFont="1" applyAlignment="1">
      <alignment horizontal="left" vertical="top" wrapText="1" indent="1"/>
    </xf>
    <xf numFmtId="2" fontId="0" fillId="0" borderId="0" xfId="0" applyNumberFormat="1" applyFont="1" applyAlignment="1">
      <alignment horizontal="center" vertical="top"/>
    </xf>
    <xf numFmtId="0" fontId="0" fillId="0" borderId="0" xfId="0" applyFont="1" applyAlignment="1">
      <alignment horizontal="left" vertical="top" wrapText="1" inden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indent="1"/>
    </xf>
    <xf numFmtId="2" fontId="1" fillId="0" borderId="0" xfId="0" applyNumberFormat="1" applyFont="1" applyAlignment="1">
      <alignment horizontal="center" vertical="top"/>
    </xf>
    <xf numFmtId="16" fontId="0" fillId="0" borderId="0" xfId="0" applyNumberFormat="1" applyFont="1" applyAlignment="1">
      <alignment horizontal="left" vertical="top"/>
    </xf>
    <xf numFmtId="0" fontId="1" fillId="6" borderId="0" xfId="0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/>
    </xf>
    <xf numFmtId="1" fontId="10" fillId="6" borderId="4" xfId="2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2" fontId="0" fillId="6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left" vertical="center" wrapText="1" indent="1"/>
    </xf>
    <xf numFmtId="0" fontId="1" fillId="4" borderId="2" xfId="0" applyFont="1" applyFill="1" applyBorder="1" applyAlignment="1"/>
    <xf numFmtId="0" fontId="9" fillId="5" borderId="0" xfId="0" applyFont="1" applyFill="1" applyAlignment="1"/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2" fontId="1" fillId="6" borderId="0" xfId="0" applyNumberFormat="1" applyFont="1" applyFill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6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2" fontId="19" fillId="6" borderId="0" xfId="0" applyNumberFormat="1" applyFont="1" applyFill="1" applyAlignment="1">
      <alignment horizontal="center" vertical="center"/>
    </xf>
    <xf numFmtId="0" fontId="19" fillId="0" borderId="0" xfId="0" applyFont="1" applyAlignment="1">
      <alignment vertical="center" wrapText="1"/>
    </xf>
    <xf numFmtId="2" fontId="19" fillId="10" borderId="0" xfId="0" applyNumberFormat="1" applyFont="1" applyFill="1" applyAlignment="1">
      <alignment horizontal="center" vertical="center"/>
    </xf>
    <xf numFmtId="0" fontId="19" fillId="6" borderId="0" xfId="0" applyFont="1" applyFill="1" applyAlignment="1">
      <alignment horizontal="left"/>
    </xf>
    <xf numFmtId="0" fontId="19" fillId="4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9" fillId="5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2" fontId="19" fillId="6" borderId="0" xfId="0" applyNumberFormat="1" applyFont="1" applyFill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10" fillId="6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6" borderId="0" xfId="0" applyFont="1" applyFill="1"/>
    <xf numFmtId="0" fontId="0" fillId="6" borderId="0" xfId="0" applyFont="1" applyFill="1" applyAlignment="1">
      <alignment textRotation="90"/>
    </xf>
    <xf numFmtId="0" fontId="0" fillId="7" borderId="0" xfId="0" applyFont="1" applyFill="1" applyAlignment="1">
      <alignment textRotation="90"/>
    </xf>
    <xf numFmtId="0" fontId="0" fillId="4" borderId="0" xfId="0" applyFont="1" applyFill="1"/>
    <xf numFmtId="0" fontId="0" fillId="2" borderId="0" xfId="0" applyFont="1" applyFill="1"/>
    <xf numFmtId="0" fontId="0" fillId="0" borderId="0" xfId="0" applyFont="1" applyAlignment="1">
      <alignment vertical="center"/>
    </xf>
    <xf numFmtId="0" fontId="21" fillId="0" borderId="0" xfId="0" applyFont="1" applyAlignment="1">
      <alignment horizontal="justify"/>
    </xf>
    <xf numFmtId="2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justify"/>
    </xf>
    <xf numFmtId="0" fontId="27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justify" vertical="top" wrapText="1" shrinkToFi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justify" vertical="center" wrapText="1"/>
    </xf>
    <xf numFmtId="0" fontId="0" fillId="0" borderId="0" xfId="0" applyFont="1" applyFill="1"/>
    <xf numFmtId="0" fontId="28" fillId="6" borderId="13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 vertical="center"/>
    </xf>
    <xf numFmtId="0" fontId="0" fillId="6" borderId="6" xfId="0" applyFont="1" applyFill="1" applyBorder="1" applyAlignment="1"/>
    <xf numFmtId="0" fontId="0" fillId="6" borderId="14" xfId="0" applyFont="1" applyFill="1" applyBorder="1" applyAlignment="1"/>
    <xf numFmtId="0" fontId="0" fillId="0" borderId="1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6" borderId="16" xfId="0" applyFont="1" applyFill="1" applyBorder="1" applyAlignment="1">
      <alignment horizontal="center" vertical="center"/>
    </xf>
    <xf numFmtId="0" fontId="26" fillId="9" borderId="17" xfId="0" applyFont="1" applyFill="1" applyBorder="1" applyAlignment="1">
      <alignment vertical="center"/>
    </xf>
    <xf numFmtId="0" fontId="21" fillId="9" borderId="9" xfId="0" applyFont="1" applyFill="1" applyBorder="1" applyAlignment="1">
      <alignment horizontal="center" vertical="center"/>
    </xf>
    <xf numFmtId="0" fontId="21" fillId="9" borderId="8" xfId="0" applyFont="1" applyFill="1" applyBorder="1" applyAlignment="1">
      <alignment horizontal="center" vertical="center"/>
    </xf>
    <xf numFmtId="0" fontId="21" fillId="9" borderId="18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49" fontId="26" fillId="0" borderId="9" xfId="0" applyNumberFormat="1" applyFont="1" applyBorder="1" applyAlignment="1">
      <alignment horizontal="center" vertical="center"/>
    </xf>
    <xf numFmtId="1" fontId="21" fillId="0" borderId="9" xfId="0" applyNumberFormat="1" applyFont="1" applyBorder="1" applyAlignment="1">
      <alignment horizontal="center" vertical="center"/>
    </xf>
    <xf numFmtId="2" fontId="21" fillId="0" borderId="1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7" xfId="0" applyFont="1" applyBorder="1" applyAlignment="1">
      <alignment horizontal="left" vertical="center"/>
    </xf>
    <xf numFmtId="0" fontId="26" fillId="6" borderId="17" xfId="0" applyFont="1" applyFill="1" applyBorder="1" applyAlignment="1">
      <alignment vertical="center"/>
    </xf>
    <xf numFmtId="49" fontId="26" fillId="6" borderId="9" xfId="0" applyNumberFormat="1" applyFont="1" applyFill="1" applyBorder="1" applyAlignment="1">
      <alignment horizontal="center" vertical="center"/>
    </xf>
    <xf numFmtId="1" fontId="26" fillId="6" borderId="9" xfId="0" applyNumberFormat="1" applyFont="1" applyFill="1" applyBorder="1" applyAlignment="1">
      <alignment horizontal="center" vertical="center"/>
    </xf>
    <xf numFmtId="2" fontId="26" fillId="6" borderId="19" xfId="0" applyNumberFormat="1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6" fillId="9" borderId="9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9" borderId="20" xfId="0" applyFont="1" applyFill="1" applyBorder="1" applyAlignment="1">
      <alignment vertical="center"/>
    </xf>
    <xf numFmtId="0" fontId="26" fillId="9" borderId="8" xfId="0" applyFont="1" applyFill="1" applyBorder="1" applyAlignment="1">
      <alignment horizontal="center" vertical="center"/>
    </xf>
    <xf numFmtId="0" fontId="21" fillId="0" borderId="21" xfId="0" applyFont="1" applyBorder="1" applyAlignment="1">
      <alignment vertical="center"/>
    </xf>
    <xf numFmtId="49" fontId="26" fillId="0" borderId="22" xfId="0" applyNumberFormat="1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/>
    <xf numFmtId="0" fontId="0" fillId="11" borderId="0" xfId="0" applyFont="1" applyFill="1" applyAlignment="1">
      <alignment horizontal="center" vertical="center" textRotation="90"/>
    </xf>
    <xf numFmtId="0" fontId="0" fillId="11" borderId="0" xfId="0" applyFont="1" applyFill="1" applyAlignment="1">
      <alignment horizontal="center" vertical="center"/>
    </xf>
    <xf numFmtId="0" fontId="0" fillId="0" borderId="0" xfId="0" applyFont="1" applyAlignment="1">
      <alignment vertical="center" textRotation="90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2" fontId="0" fillId="0" borderId="0" xfId="0" applyNumberFormat="1" applyFont="1"/>
    <xf numFmtId="2" fontId="0" fillId="6" borderId="0" xfId="0" applyNumberFormat="1" applyFont="1" applyFill="1"/>
    <xf numFmtId="0" fontId="30" fillId="0" borderId="0" xfId="0" applyFont="1" applyAlignment="1">
      <alignment vertical="top" wrapText="1"/>
    </xf>
    <xf numFmtId="2" fontId="0" fillId="0" borderId="0" xfId="0" applyNumberFormat="1" applyFont="1" applyAlignment="1">
      <alignment horizontal="center" vertical="center"/>
    </xf>
    <xf numFmtId="0" fontId="0" fillId="6" borderId="0" xfId="0" applyFont="1" applyFill="1" applyAlignment="1">
      <alignment horizontal="center" vertical="center" textRotation="90"/>
    </xf>
    <xf numFmtId="0" fontId="0" fillId="7" borderId="0" xfId="0" applyFont="1" applyFill="1" applyAlignment="1">
      <alignment horizontal="center" vertical="center" textRotation="90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0" fontId="1" fillId="4" borderId="2" xfId="0" applyFont="1" applyFill="1" applyBorder="1" applyAlignment="1"/>
    <xf numFmtId="0" fontId="1" fillId="2" borderId="0" xfId="0" applyFont="1" applyFill="1" applyAlignment="1">
      <alignment horizontal="left" vertical="top"/>
    </xf>
    <xf numFmtId="0" fontId="21" fillId="12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left" vertical="top"/>
    </xf>
    <xf numFmtId="2" fontId="0" fillId="6" borderId="0" xfId="0" applyNumberFormat="1" applyFont="1" applyFill="1" applyAlignment="1">
      <alignment horizontal="center" textRotation="90"/>
    </xf>
    <xf numFmtId="0" fontId="0" fillId="7" borderId="0" xfId="0" applyFont="1" applyFill="1" applyAlignment="1">
      <alignment horizontal="center" textRotation="90"/>
    </xf>
    <xf numFmtId="0" fontId="0" fillId="4" borderId="0" xfId="0" applyFont="1" applyFill="1" applyAlignment="1">
      <alignment horizontal="left" vertical="top"/>
    </xf>
    <xf numFmtId="2" fontId="0" fillId="2" borderId="0" xfId="0" applyNumberFormat="1" applyFont="1" applyFill="1"/>
    <xf numFmtId="0" fontId="0" fillId="2" borderId="0" xfId="0" applyFont="1" applyFill="1" applyAlignment="1">
      <alignment horizontal="left"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1" fontId="0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top" wrapText="1"/>
    </xf>
    <xf numFmtId="0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justify" vertical="top" wrapText="1"/>
    </xf>
    <xf numFmtId="2" fontId="0" fillId="0" borderId="0" xfId="0" applyNumberFormat="1" applyFont="1" applyAlignment="1">
      <alignment horizontal="justify" vertical="top" wrapText="1"/>
    </xf>
    <xf numFmtId="0" fontId="21" fillId="0" borderId="0" xfId="0" applyFont="1" applyAlignment="1">
      <alignment horizontal="justify" vertical="top" wrapText="1"/>
    </xf>
    <xf numFmtId="0" fontId="0" fillId="6" borderId="0" xfId="0" applyFont="1" applyFill="1" applyAlignment="1">
      <alignment horizontal="center" textRotation="90"/>
    </xf>
    <xf numFmtId="0" fontId="0" fillId="4" borderId="2" xfId="0" applyFont="1" applyFill="1" applyBorder="1" applyAlignment="1">
      <alignment horizontal="left" vertical="top"/>
    </xf>
    <xf numFmtId="0" fontId="32" fillId="0" borderId="3" xfId="0" applyFont="1" applyBorder="1"/>
    <xf numFmtId="0" fontId="0" fillId="0" borderId="0" xfId="0" applyFont="1" applyAlignment="1">
      <alignment horizontal="justify" vertical="top"/>
    </xf>
    <xf numFmtId="0" fontId="0" fillId="0" borderId="0" xfId="0" applyFont="1" applyAlignment="1">
      <alignment horizontal="justify" wrapText="1"/>
    </xf>
    <xf numFmtId="1" fontId="1" fillId="2" borderId="0" xfId="0" applyNumberFormat="1" applyFont="1" applyFill="1" applyAlignment="1">
      <alignment horizontal="center" vertical="top"/>
    </xf>
    <xf numFmtId="1" fontId="0" fillId="0" borderId="0" xfId="0" applyNumberFormat="1" applyFont="1" applyAlignment="1">
      <alignment vertical="top"/>
    </xf>
    <xf numFmtId="1" fontId="0" fillId="0" borderId="0" xfId="0" applyNumberFormat="1" applyFont="1"/>
    <xf numFmtId="1" fontId="10" fillId="2" borderId="5" xfId="2" applyNumberFormat="1" applyFont="1" applyFill="1" applyBorder="1" applyAlignment="1">
      <alignment horizontal="center" vertical="top"/>
    </xf>
    <xf numFmtId="0" fontId="1" fillId="4" borderId="2" xfId="0" applyFont="1" applyFill="1" applyBorder="1" applyAlignment="1"/>
    <xf numFmtId="0" fontId="0" fillId="6" borderId="0" xfId="0" applyFill="1" applyAlignment="1">
      <alignment horizontal="center" vertical="center" textRotation="90"/>
    </xf>
    <xf numFmtId="0" fontId="0" fillId="7" borderId="0" xfId="0" applyFill="1" applyAlignment="1">
      <alignment horizontal="center" textRotation="90"/>
    </xf>
    <xf numFmtId="0" fontId="21" fillId="12" borderId="0" xfId="0" applyFont="1" applyFill="1" applyAlignment="1">
      <alignment horizontal="center" vertical="center" textRotation="90" wrapText="1"/>
    </xf>
    <xf numFmtId="0" fontId="0" fillId="4" borderId="0" xfId="0" applyFont="1" applyFill="1" applyAlignment="1"/>
    <xf numFmtId="0" fontId="0" fillId="4" borderId="0" xfId="0" applyFill="1" applyAlignment="1"/>
    <xf numFmtId="0" fontId="1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0" fillId="8" borderId="3" xfId="0" applyFont="1" applyFill="1" applyBorder="1" applyAlignment="1">
      <alignment horizontal="center"/>
    </xf>
    <xf numFmtId="0" fontId="0" fillId="8" borderId="7" xfId="0" applyFont="1" applyFill="1" applyBorder="1" applyAlignment="1">
      <alignment horizontal="center"/>
    </xf>
    <xf numFmtId="0" fontId="19" fillId="8" borderId="3" xfId="0" applyFont="1" applyFill="1" applyBorder="1" applyAlignment="1">
      <alignment horizontal="center" wrapText="1"/>
    </xf>
    <xf numFmtId="0" fontId="1" fillId="6" borderId="0" xfId="0" applyFont="1" applyFill="1" applyAlignment="1">
      <alignment horizontal="center" vertical="center"/>
    </xf>
    <xf numFmtId="2" fontId="0" fillId="8" borderId="3" xfId="0" applyNumberFormat="1" applyFont="1" applyFill="1" applyBorder="1" applyAlignment="1">
      <alignment horizontal="center" wrapText="1"/>
    </xf>
    <xf numFmtId="0" fontId="0" fillId="8" borderId="3" xfId="0" applyFont="1" applyFill="1" applyBorder="1" applyAlignment="1">
      <alignment horizontal="center" vertical="top"/>
    </xf>
    <xf numFmtId="0" fontId="0" fillId="8" borderId="7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top"/>
    </xf>
  </cellXfs>
  <cellStyles count="4">
    <cellStyle name="Hypertextový odkaz" xfId="1" builtinId="8"/>
    <cellStyle name="Normální" xfId="0" builtinId="0"/>
    <cellStyle name="Použitý hypertextový odkaz" xfId="3" builtinId="9" hidden="1"/>
    <cellStyle name="Výstup" xfId="2" builtinId="21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sdv.upv.cz/portal/pls/portal/portlets.pts.det?xprim=1535603&amp;lan=c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isdv.upv.cz/portal/pls/portal/portlets.pts.det?xprim=1609587&amp;lan=cs" TargetMode="External"/><Relationship Id="rId1" Type="http://schemas.openxmlformats.org/officeDocument/2006/relationships/hyperlink" Target="http://isdv.upv.cz/portal/pls/portal/portlets.pts.det?xprim=1820450&amp;lan=cs" TargetMode="External"/><Relationship Id="rId6" Type="http://schemas.openxmlformats.org/officeDocument/2006/relationships/hyperlink" Target="http://scimagojr.com/journalrank.php?category=3401" TargetMode="External"/><Relationship Id="rId5" Type="http://schemas.openxmlformats.org/officeDocument/2006/relationships/hyperlink" Target="http://scimagojr.com/journalrank.php?category=2208" TargetMode="External"/><Relationship Id="rId4" Type="http://schemas.openxmlformats.org/officeDocument/2006/relationships/hyperlink" Target="http://isdv.upv.cz/portal/pls/portal/portlets.pts.det?xprim=1507974&amp;lan=c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zoomScale="85" zoomScaleNormal="85" zoomScalePageLayoutView="85" workbookViewId="0">
      <selection activeCell="L187" sqref="L187"/>
    </sheetView>
  </sheetViews>
  <sheetFormatPr defaultColWidth="8.85546875" defaultRowHeight="15" x14ac:dyDescent="0.25"/>
  <cols>
    <col min="1" max="1" width="5" customWidth="1"/>
    <col min="2" max="2" width="80.42578125" customWidth="1"/>
    <col min="3" max="3" width="2.42578125" customWidth="1"/>
    <col min="4" max="4" width="9.140625" customWidth="1"/>
    <col min="5" max="5" width="4.42578125" customWidth="1"/>
    <col min="6" max="6" width="6.42578125" customWidth="1"/>
    <col min="7" max="7" width="10.140625" customWidth="1"/>
    <col min="8" max="8" width="9.140625" customWidth="1"/>
    <col min="9" max="9" width="3.42578125" customWidth="1"/>
    <col min="10" max="10" width="6.28515625" customWidth="1"/>
    <col min="11" max="11" width="4" customWidth="1"/>
  </cols>
  <sheetData>
    <row r="1" spans="1:11" x14ac:dyDescent="0.25">
      <c r="A1" s="22"/>
      <c r="B1" s="23" t="s">
        <v>170</v>
      </c>
      <c r="C1" s="23"/>
      <c r="D1" s="22"/>
      <c r="E1" s="22"/>
      <c r="F1" s="22"/>
      <c r="G1" s="22"/>
      <c r="H1" s="22"/>
      <c r="I1" s="22"/>
      <c r="J1" s="22"/>
      <c r="K1" s="22"/>
    </row>
    <row r="2" spans="1:11" x14ac:dyDescent="0.25">
      <c r="A2" s="15"/>
      <c r="B2" s="223" t="s">
        <v>171</v>
      </c>
      <c r="C2" s="223"/>
      <c r="D2" s="224"/>
      <c r="E2" s="224"/>
      <c r="F2" s="15"/>
      <c r="G2" s="15"/>
      <c r="H2" s="15"/>
      <c r="I2" s="15"/>
      <c r="J2" s="24">
        <f>J3+J6+J9+J12+J15+J62+J65+J74+J77+J82</f>
        <v>141.29339826839825</v>
      </c>
      <c r="K2" s="25">
        <f>K3+K6+K9+K12+K15+K62+K65+K74+K77+K82</f>
        <v>161</v>
      </c>
    </row>
    <row r="3" spans="1:11" x14ac:dyDescent="0.25">
      <c r="A3" s="6" t="s">
        <v>0</v>
      </c>
      <c r="B3" s="7"/>
      <c r="C3" s="7"/>
      <c r="D3" s="7"/>
      <c r="E3" s="7"/>
      <c r="F3" s="7"/>
      <c r="G3" s="7"/>
      <c r="H3" s="7"/>
      <c r="I3" s="7"/>
      <c r="J3" s="12">
        <v>0</v>
      </c>
      <c r="K3" s="11">
        <v>0</v>
      </c>
    </row>
    <row r="4" spans="1:11" x14ac:dyDescent="0.25">
      <c r="A4" s="1" t="s">
        <v>1</v>
      </c>
      <c r="B4" s="1" t="s">
        <v>2</v>
      </c>
      <c r="C4" s="1"/>
      <c r="D4" s="1" t="s">
        <v>3</v>
      </c>
      <c r="F4" s="1" t="s">
        <v>4</v>
      </c>
      <c r="G4" s="1" t="s">
        <v>6</v>
      </c>
      <c r="H4" s="1" t="s">
        <v>5</v>
      </c>
      <c r="J4" s="5" t="s">
        <v>7</v>
      </c>
    </row>
    <row r="6" spans="1:11" x14ac:dyDescent="0.25">
      <c r="A6" s="6" t="s">
        <v>8</v>
      </c>
      <c r="B6" s="7"/>
      <c r="C6" s="7"/>
      <c r="D6" s="7"/>
      <c r="E6" s="7"/>
      <c r="F6" s="7"/>
      <c r="G6" s="7"/>
      <c r="H6" s="7"/>
      <c r="I6" s="7"/>
      <c r="J6" s="12">
        <v>0</v>
      </c>
      <c r="K6" s="11">
        <v>0</v>
      </c>
    </row>
    <row r="7" spans="1:11" x14ac:dyDescent="0.25">
      <c r="A7" s="1" t="s">
        <v>1</v>
      </c>
      <c r="B7" s="1" t="s">
        <v>2</v>
      </c>
      <c r="C7" s="1"/>
      <c r="D7" s="1" t="s">
        <v>3</v>
      </c>
      <c r="F7" s="1" t="s">
        <v>4</v>
      </c>
      <c r="G7" s="1" t="s">
        <v>6</v>
      </c>
      <c r="H7" s="1" t="s">
        <v>9</v>
      </c>
      <c r="J7" s="5" t="s">
        <v>7</v>
      </c>
    </row>
    <row r="9" spans="1:11" x14ac:dyDescent="0.25">
      <c r="A9" s="6" t="s">
        <v>10</v>
      </c>
      <c r="B9" s="7"/>
      <c r="C9" s="7"/>
      <c r="D9" s="7"/>
      <c r="E9" s="7"/>
      <c r="F9" s="7"/>
      <c r="G9" s="7"/>
      <c r="H9" s="7"/>
      <c r="I9" s="7"/>
      <c r="J9" s="12">
        <v>0</v>
      </c>
      <c r="K9" s="11">
        <v>0</v>
      </c>
    </row>
    <row r="10" spans="1:11" x14ac:dyDescent="0.25">
      <c r="A10" s="1" t="s">
        <v>1</v>
      </c>
      <c r="B10" s="1" t="s">
        <v>2</v>
      </c>
      <c r="C10" s="1"/>
      <c r="D10" s="1" t="s">
        <v>3</v>
      </c>
      <c r="F10" s="1" t="s">
        <v>4</v>
      </c>
      <c r="G10" s="1" t="s">
        <v>6</v>
      </c>
      <c r="H10" s="1" t="s">
        <v>11</v>
      </c>
      <c r="J10" s="5" t="s">
        <v>7</v>
      </c>
    </row>
    <row r="12" spans="1:11" x14ac:dyDescent="0.25">
      <c r="A12" s="6" t="s">
        <v>12</v>
      </c>
      <c r="B12" s="7"/>
      <c r="C12" s="7"/>
      <c r="D12" s="7"/>
      <c r="E12" s="7"/>
      <c r="F12" s="7"/>
      <c r="G12" s="7"/>
      <c r="H12" s="7"/>
      <c r="I12" s="7"/>
      <c r="J12" s="12">
        <v>0</v>
      </c>
      <c r="K12" s="11">
        <v>0</v>
      </c>
    </row>
    <row r="13" spans="1:11" x14ac:dyDescent="0.25">
      <c r="A13" s="1" t="s">
        <v>1</v>
      </c>
      <c r="B13" s="1" t="s">
        <v>2</v>
      </c>
      <c r="C13" s="1"/>
      <c r="D13" s="1" t="s">
        <v>3</v>
      </c>
      <c r="F13" s="1" t="s">
        <v>4</v>
      </c>
      <c r="G13" s="1" t="s">
        <v>6</v>
      </c>
      <c r="H13" s="1" t="s">
        <v>13</v>
      </c>
      <c r="J13" s="5" t="s">
        <v>7</v>
      </c>
    </row>
    <row r="15" spans="1:11" x14ac:dyDescent="0.25">
      <c r="A15" s="6" t="s">
        <v>14</v>
      </c>
      <c r="B15" s="7"/>
      <c r="C15" s="7"/>
      <c r="D15" s="7"/>
      <c r="E15" s="7"/>
      <c r="F15" s="7"/>
      <c r="G15" s="7"/>
      <c r="H15" s="7"/>
      <c r="I15" s="7"/>
      <c r="J15" s="12">
        <f>J17+J19+J21+J23+J25+J27+J29+J31+J33+J35+J37+J39+J41+J43+J45+J47+J49+J51+J53+J55+J57+J59</f>
        <v>79.039231601731615</v>
      </c>
      <c r="K15" s="11">
        <v>22</v>
      </c>
    </row>
    <row r="16" spans="1:11" x14ac:dyDescent="0.25">
      <c r="A16" s="1" t="s">
        <v>1</v>
      </c>
      <c r="B16" s="1" t="s">
        <v>2</v>
      </c>
      <c r="C16" s="1"/>
      <c r="D16" s="1" t="s">
        <v>3</v>
      </c>
      <c r="F16" s="1" t="s">
        <v>4</v>
      </c>
      <c r="G16" s="1" t="s">
        <v>6</v>
      </c>
      <c r="H16" s="1" t="s">
        <v>15</v>
      </c>
      <c r="J16" s="5" t="s">
        <v>7</v>
      </c>
    </row>
    <row r="17" spans="1:10" ht="75" x14ac:dyDescent="0.25">
      <c r="A17" s="3">
        <v>1</v>
      </c>
      <c r="B17" s="32" t="s">
        <v>24</v>
      </c>
      <c r="C17" s="2"/>
      <c r="D17" s="4">
        <v>16</v>
      </c>
      <c r="F17" s="3">
        <v>2015</v>
      </c>
      <c r="G17" s="8">
        <f>100/D17</f>
        <v>6.25</v>
      </c>
      <c r="H17" s="4">
        <v>15</v>
      </c>
      <c r="J17" s="8">
        <f>H17*(G17/100)</f>
        <v>0.9375</v>
      </c>
    </row>
    <row r="18" spans="1:10" x14ac:dyDescent="0.25">
      <c r="B18" s="14" t="s">
        <v>26</v>
      </c>
      <c r="G18" s="9"/>
      <c r="J18" s="9"/>
    </row>
    <row r="19" spans="1:10" ht="75" customHeight="1" x14ac:dyDescent="0.25">
      <c r="A19" s="3">
        <v>2</v>
      </c>
      <c r="B19" s="14" t="s">
        <v>179</v>
      </c>
      <c r="D19" s="4">
        <v>7</v>
      </c>
      <c r="F19" s="3">
        <v>2015</v>
      </c>
      <c r="G19" s="8">
        <f>100/D19</f>
        <v>14.285714285714286</v>
      </c>
      <c r="H19" s="4">
        <v>15</v>
      </c>
      <c r="J19" s="8">
        <f>H19*(G19/100)</f>
        <v>2.1428571428571432</v>
      </c>
    </row>
    <row r="20" spans="1:10" ht="30" x14ac:dyDescent="0.25">
      <c r="A20" s="3"/>
      <c r="B20" s="29" t="s">
        <v>25</v>
      </c>
      <c r="G20" s="9"/>
      <c r="J20" s="9"/>
    </row>
    <row r="21" spans="1:10" ht="45" x14ac:dyDescent="0.25">
      <c r="A21" s="3">
        <v>3</v>
      </c>
      <c r="B21" s="29" t="s">
        <v>27</v>
      </c>
      <c r="D21" s="4">
        <v>7</v>
      </c>
      <c r="F21" s="3">
        <v>2015</v>
      </c>
      <c r="G21" s="8">
        <f>100/D21</f>
        <v>14.285714285714286</v>
      </c>
      <c r="H21" s="4">
        <v>15</v>
      </c>
      <c r="J21" s="8">
        <f>H21*(G21/100)</f>
        <v>2.1428571428571432</v>
      </c>
    </row>
    <row r="22" spans="1:10" ht="30" x14ac:dyDescent="0.25">
      <c r="A22" s="3"/>
      <c r="B22" s="14" t="s">
        <v>28</v>
      </c>
      <c r="G22" s="9"/>
      <c r="J22" s="9"/>
    </row>
    <row r="23" spans="1:10" ht="45" x14ac:dyDescent="0.25">
      <c r="A23" s="3">
        <v>4</v>
      </c>
      <c r="B23" s="29" t="s">
        <v>29</v>
      </c>
      <c r="D23" s="4">
        <v>7</v>
      </c>
      <c r="F23" s="3">
        <v>2015</v>
      </c>
      <c r="G23" s="8">
        <f>100/D23</f>
        <v>14.285714285714286</v>
      </c>
      <c r="H23" s="4">
        <v>15</v>
      </c>
      <c r="J23" s="8">
        <f>H23*(G23/100)</f>
        <v>2.1428571428571432</v>
      </c>
    </row>
    <row r="24" spans="1:10" ht="30" x14ac:dyDescent="0.25">
      <c r="A24" s="3"/>
      <c r="B24" s="14" t="s">
        <v>30</v>
      </c>
      <c r="G24" s="9"/>
      <c r="J24" s="9"/>
    </row>
    <row r="25" spans="1:10" ht="60" x14ac:dyDescent="0.25">
      <c r="A25" s="3">
        <v>5</v>
      </c>
      <c r="B25" s="29" t="s">
        <v>32</v>
      </c>
      <c r="D25" s="4">
        <v>10</v>
      </c>
      <c r="F25" s="3">
        <v>2015</v>
      </c>
      <c r="G25" s="8">
        <f>100/D25</f>
        <v>10</v>
      </c>
      <c r="H25" s="4">
        <v>15</v>
      </c>
      <c r="J25" s="8">
        <f>H25*(G25/100)</f>
        <v>1.5</v>
      </c>
    </row>
    <row r="26" spans="1:10" x14ac:dyDescent="0.25">
      <c r="A26" s="3"/>
      <c r="B26" s="14" t="s">
        <v>31</v>
      </c>
      <c r="C26" s="20"/>
      <c r="D26" s="20"/>
      <c r="E26" s="20"/>
      <c r="F26" s="20"/>
      <c r="G26" s="21"/>
      <c r="H26" s="20"/>
      <c r="I26" s="20"/>
      <c r="J26" s="21"/>
    </row>
    <row r="27" spans="1:10" ht="75" x14ac:dyDescent="0.25">
      <c r="A27" s="3">
        <v>6</v>
      </c>
      <c r="B27" s="29" t="s">
        <v>180</v>
      </c>
      <c r="D27" s="4">
        <v>5</v>
      </c>
      <c r="F27" s="3">
        <v>2014</v>
      </c>
      <c r="G27" s="8">
        <f>100/D27</f>
        <v>20</v>
      </c>
      <c r="H27" s="4">
        <v>15</v>
      </c>
      <c r="J27" s="8">
        <f>H27*(G27/100)</f>
        <v>3</v>
      </c>
    </row>
    <row r="28" spans="1:10" ht="30" x14ac:dyDescent="0.25">
      <c r="A28" s="3"/>
      <c r="B28" s="29" t="s">
        <v>33</v>
      </c>
      <c r="G28" s="9"/>
      <c r="J28" s="9"/>
    </row>
    <row r="29" spans="1:10" ht="75" x14ac:dyDescent="0.25">
      <c r="A29" s="3">
        <v>7</v>
      </c>
      <c r="B29" s="14" t="s">
        <v>181</v>
      </c>
      <c r="D29" s="4">
        <v>11</v>
      </c>
      <c r="F29" s="3">
        <v>2014</v>
      </c>
      <c r="G29" s="8">
        <f>100/D29</f>
        <v>9.0909090909090917</v>
      </c>
      <c r="H29" s="4">
        <v>15</v>
      </c>
      <c r="J29" s="8">
        <f>H29*(G29/100)</f>
        <v>1.3636363636363638</v>
      </c>
    </row>
    <row r="30" spans="1:10" ht="30" x14ac:dyDescent="0.25">
      <c r="A30" s="3"/>
      <c r="B30" s="14" t="s">
        <v>182</v>
      </c>
      <c r="G30" s="9"/>
      <c r="J30" s="9"/>
    </row>
    <row r="31" spans="1:10" ht="60" x14ac:dyDescent="0.25">
      <c r="A31" s="3">
        <v>8</v>
      </c>
      <c r="B31" s="29" t="s">
        <v>183</v>
      </c>
      <c r="D31" s="4">
        <v>9</v>
      </c>
      <c r="F31" s="3">
        <v>2014</v>
      </c>
      <c r="G31" s="8">
        <f>100/D31</f>
        <v>11.111111111111111</v>
      </c>
      <c r="H31" s="4">
        <v>15</v>
      </c>
      <c r="J31" s="8">
        <f>H31*(G31/100)</f>
        <v>1.6666666666666665</v>
      </c>
    </row>
    <row r="32" spans="1:10" x14ac:dyDescent="0.25">
      <c r="A32" s="3"/>
      <c r="B32" s="29" t="s">
        <v>184</v>
      </c>
      <c r="G32" s="9"/>
      <c r="J32" s="9"/>
    </row>
    <row r="33" spans="1:10" ht="91.5" customHeight="1" x14ac:dyDescent="0.25">
      <c r="A33" s="3">
        <v>9</v>
      </c>
      <c r="B33" s="14" t="s">
        <v>185</v>
      </c>
      <c r="D33" s="4">
        <v>15</v>
      </c>
      <c r="F33" s="3">
        <v>2014</v>
      </c>
      <c r="G33" s="8">
        <f>100/D33</f>
        <v>6.666666666666667</v>
      </c>
      <c r="H33" s="4">
        <v>15</v>
      </c>
      <c r="J33" s="8">
        <f>H33*(G33/100)</f>
        <v>1</v>
      </c>
    </row>
    <row r="34" spans="1:10" ht="30" x14ac:dyDescent="0.25">
      <c r="A34" s="3"/>
      <c r="B34" s="14" t="s">
        <v>186</v>
      </c>
      <c r="G34" s="9"/>
      <c r="J34" s="9"/>
    </row>
    <row r="35" spans="1:10" ht="63" x14ac:dyDescent="0.25">
      <c r="A35" s="3">
        <v>10</v>
      </c>
      <c r="B35" s="33" t="s">
        <v>187</v>
      </c>
      <c r="D35" s="4">
        <v>5</v>
      </c>
      <c r="F35" s="3">
        <v>2014</v>
      </c>
      <c r="G35" s="8">
        <f>100/D35</f>
        <v>20</v>
      </c>
      <c r="H35" s="4">
        <v>15</v>
      </c>
      <c r="J35" s="8">
        <f>H35*(G35/100)</f>
        <v>3</v>
      </c>
    </row>
    <row r="36" spans="1:10" ht="30" x14ac:dyDescent="0.25">
      <c r="A36" s="3"/>
      <c r="B36" s="29" t="s">
        <v>34</v>
      </c>
      <c r="G36" s="9"/>
      <c r="J36" s="9"/>
    </row>
    <row r="37" spans="1:10" ht="78" x14ac:dyDescent="0.25">
      <c r="A37" s="3">
        <v>11</v>
      </c>
      <c r="B37" s="32" t="s">
        <v>188</v>
      </c>
      <c r="D37" s="4">
        <v>4</v>
      </c>
      <c r="F37" s="3">
        <v>2014</v>
      </c>
      <c r="G37" s="8">
        <f>100/D37</f>
        <v>25</v>
      </c>
      <c r="H37" s="4">
        <v>15</v>
      </c>
      <c r="J37" s="8">
        <f>H37*(G37/100)</f>
        <v>3.75</v>
      </c>
    </row>
    <row r="38" spans="1:10" ht="30" x14ac:dyDescent="0.25">
      <c r="A38" s="3"/>
      <c r="B38" s="29" t="s">
        <v>35</v>
      </c>
      <c r="G38" s="9"/>
      <c r="J38" s="9"/>
    </row>
    <row r="39" spans="1:10" ht="78" x14ac:dyDescent="0.25">
      <c r="A39" s="3">
        <v>12</v>
      </c>
      <c r="B39" s="34" t="s">
        <v>189</v>
      </c>
      <c r="D39" s="4">
        <v>5</v>
      </c>
      <c r="F39" s="3">
        <v>2013</v>
      </c>
      <c r="G39" s="8">
        <f>100/D39</f>
        <v>20</v>
      </c>
      <c r="H39" s="4">
        <v>15</v>
      </c>
      <c r="J39" s="8">
        <f>H39*(G39/100)</f>
        <v>3</v>
      </c>
    </row>
    <row r="40" spans="1:10" ht="30" x14ac:dyDescent="0.25">
      <c r="A40" s="3"/>
      <c r="B40" s="29" t="s">
        <v>35</v>
      </c>
      <c r="G40" s="9"/>
      <c r="J40" s="9"/>
    </row>
    <row r="41" spans="1:10" ht="63" x14ac:dyDescent="0.25">
      <c r="A41" s="3">
        <v>13</v>
      </c>
      <c r="B41" s="34" t="s">
        <v>190</v>
      </c>
      <c r="D41" s="4">
        <v>3</v>
      </c>
      <c r="F41" s="3">
        <v>2013</v>
      </c>
      <c r="G41" s="8">
        <f>100/D41</f>
        <v>33.333333333333336</v>
      </c>
      <c r="H41" s="4">
        <v>15</v>
      </c>
      <c r="J41" s="8">
        <f>H41*(G41/100)</f>
        <v>5.0000000000000009</v>
      </c>
    </row>
    <row r="42" spans="1:10" ht="30" x14ac:dyDescent="0.25">
      <c r="A42" s="3"/>
      <c r="B42" s="29" t="s">
        <v>35</v>
      </c>
      <c r="G42" s="9"/>
      <c r="J42" s="9"/>
    </row>
    <row r="43" spans="1:10" ht="78" x14ac:dyDescent="0.25">
      <c r="A43" s="3">
        <v>14</v>
      </c>
      <c r="B43" s="14" t="s">
        <v>191</v>
      </c>
      <c r="D43" s="4">
        <v>3</v>
      </c>
      <c r="F43" s="3">
        <v>2012</v>
      </c>
      <c r="G43" s="8">
        <f>100/D43</f>
        <v>33.333333333333336</v>
      </c>
      <c r="H43" s="4">
        <v>15</v>
      </c>
      <c r="J43" s="8">
        <f>H43*(G43/100)</f>
        <v>5.0000000000000009</v>
      </c>
    </row>
    <row r="44" spans="1:10" ht="30" x14ac:dyDescent="0.25">
      <c r="A44" s="3"/>
      <c r="B44" s="29" t="s">
        <v>35</v>
      </c>
      <c r="G44" s="9"/>
      <c r="J44" s="9"/>
    </row>
    <row r="45" spans="1:10" ht="63" customHeight="1" x14ac:dyDescent="0.25">
      <c r="A45" s="3">
        <v>15</v>
      </c>
      <c r="B45" s="14" t="s">
        <v>192</v>
      </c>
      <c r="D45" s="4">
        <v>2</v>
      </c>
      <c r="F45" s="3">
        <v>2012</v>
      </c>
      <c r="G45" s="8">
        <f>100/D45</f>
        <v>50</v>
      </c>
      <c r="H45" s="4">
        <v>15</v>
      </c>
      <c r="J45" s="8">
        <f>H45*(G45/100)</f>
        <v>7.5</v>
      </c>
    </row>
    <row r="46" spans="1:10" ht="30" x14ac:dyDescent="0.25">
      <c r="A46" s="3"/>
      <c r="B46" s="29" t="s">
        <v>35</v>
      </c>
      <c r="G46" s="9"/>
      <c r="J46" s="9"/>
    </row>
    <row r="47" spans="1:10" ht="81" x14ac:dyDescent="0.25">
      <c r="A47" s="3">
        <v>16</v>
      </c>
      <c r="B47" s="14" t="s">
        <v>193</v>
      </c>
      <c r="D47" s="4">
        <v>7</v>
      </c>
      <c r="F47" s="3">
        <v>2012</v>
      </c>
      <c r="G47" s="8">
        <f>100/D47</f>
        <v>14.285714285714286</v>
      </c>
      <c r="H47" s="4">
        <v>15</v>
      </c>
      <c r="J47" s="8">
        <f>H47*(G47/100)</f>
        <v>2.1428571428571432</v>
      </c>
    </row>
    <row r="48" spans="1:10" ht="30" x14ac:dyDescent="0.25">
      <c r="A48" s="3"/>
      <c r="B48" s="29" t="s">
        <v>35</v>
      </c>
      <c r="G48" s="9"/>
      <c r="J48" s="9"/>
    </row>
    <row r="49" spans="1:11" ht="63" customHeight="1" x14ac:dyDescent="0.25">
      <c r="A49" s="3">
        <v>17</v>
      </c>
      <c r="B49" s="14" t="s">
        <v>194</v>
      </c>
      <c r="D49" s="4">
        <v>2</v>
      </c>
      <c r="F49" s="3">
        <v>2011</v>
      </c>
      <c r="G49" s="8">
        <f>100/D49</f>
        <v>50</v>
      </c>
      <c r="H49" s="4">
        <v>15</v>
      </c>
      <c r="J49" s="8">
        <f>H49*(G49/100)</f>
        <v>7.5</v>
      </c>
    </row>
    <row r="50" spans="1:11" ht="30" x14ac:dyDescent="0.25">
      <c r="A50" s="3"/>
      <c r="B50" s="29" t="s">
        <v>35</v>
      </c>
      <c r="G50" s="9"/>
      <c r="J50" s="9"/>
    </row>
    <row r="51" spans="1:11" ht="48.75" customHeight="1" x14ac:dyDescent="0.25">
      <c r="A51" s="3">
        <v>18</v>
      </c>
      <c r="B51" s="14" t="s">
        <v>195</v>
      </c>
      <c r="D51" s="4">
        <v>4</v>
      </c>
      <c r="F51" s="3">
        <v>2011</v>
      </c>
      <c r="G51" s="8">
        <f>100/D51</f>
        <v>25</v>
      </c>
      <c r="H51" s="4">
        <v>15</v>
      </c>
      <c r="J51" s="8">
        <f>H51*(G51/100)</f>
        <v>3.75</v>
      </c>
    </row>
    <row r="52" spans="1:11" ht="30" x14ac:dyDescent="0.25">
      <c r="A52" s="3"/>
      <c r="B52" s="29" t="s">
        <v>36</v>
      </c>
      <c r="G52" s="9"/>
      <c r="J52" s="9"/>
    </row>
    <row r="53" spans="1:11" ht="51" x14ac:dyDescent="0.25">
      <c r="A53" s="3">
        <v>19</v>
      </c>
      <c r="B53" s="29" t="s">
        <v>196</v>
      </c>
      <c r="D53" s="4">
        <v>3</v>
      </c>
      <c r="F53" s="3">
        <v>2011</v>
      </c>
      <c r="G53" s="8">
        <f>100/D53</f>
        <v>33.333333333333336</v>
      </c>
      <c r="H53" s="4">
        <v>15</v>
      </c>
      <c r="J53" s="8">
        <f>H53*(G53/100)</f>
        <v>5.0000000000000009</v>
      </c>
    </row>
    <row r="54" spans="1:11" ht="15.75" customHeight="1" x14ac:dyDescent="0.25">
      <c r="A54" s="3"/>
      <c r="B54" s="32" t="s">
        <v>197</v>
      </c>
      <c r="G54" s="9"/>
      <c r="J54" s="9"/>
    </row>
    <row r="55" spans="1:11" ht="63.75" customHeight="1" x14ac:dyDescent="0.25">
      <c r="A55" s="3">
        <v>20</v>
      </c>
      <c r="B55" s="14" t="s">
        <v>198</v>
      </c>
      <c r="D55" s="4">
        <v>2</v>
      </c>
      <c r="F55" s="3">
        <v>2011</v>
      </c>
      <c r="G55" s="8">
        <f>100/D55</f>
        <v>50</v>
      </c>
      <c r="H55" s="4">
        <v>15</v>
      </c>
      <c r="J55" s="8">
        <f>H55*(G55/100)</f>
        <v>7.5</v>
      </c>
    </row>
    <row r="56" spans="1:11" ht="30" x14ac:dyDescent="0.25">
      <c r="A56" s="3"/>
      <c r="B56" s="32" t="s">
        <v>199</v>
      </c>
      <c r="G56" s="9"/>
      <c r="J56" s="9"/>
    </row>
    <row r="57" spans="1:11" ht="60" x14ac:dyDescent="0.25">
      <c r="A57" s="3">
        <v>21</v>
      </c>
      <c r="B57" s="14" t="s">
        <v>200</v>
      </c>
      <c r="D57" s="4">
        <v>3</v>
      </c>
      <c r="F57" s="3">
        <v>2011</v>
      </c>
      <c r="G57" s="8">
        <f>100/D57</f>
        <v>33.333333333333336</v>
      </c>
      <c r="H57" s="4">
        <v>15</v>
      </c>
      <c r="J57" s="8">
        <f>H57*(G57/100)</f>
        <v>5.0000000000000009</v>
      </c>
    </row>
    <row r="58" spans="1:11" ht="30" x14ac:dyDescent="0.25">
      <c r="A58" s="3"/>
      <c r="B58" s="29" t="s">
        <v>37</v>
      </c>
      <c r="G58" s="9"/>
      <c r="J58" s="9"/>
    </row>
    <row r="59" spans="1:11" ht="63" x14ac:dyDescent="0.25">
      <c r="A59" s="3">
        <v>22</v>
      </c>
      <c r="B59" s="14" t="s">
        <v>201</v>
      </c>
      <c r="D59" s="4">
        <v>3</v>
      </c>
      <c r="F59" s="3">
        <v>2011</v>
      </c>
      <c r="G59" s="8">
        <f>100/D59</f>
        <v>33.333333333333336</v>
      </c>
      <c r="H59" s="4">
        <v>15</v>
      </c>
      <c r="J59" s="8">
        <f>H59*(G59/100)</f>
        <v>5.0000000000000009</v>
      </c>
    </row>
    <row r="60" spans="1:11" ht="30" x14ac:dyDescent="0.25">
      <c r="A60" s="3"/>
      <c r="B60" s="29" t="s">
        <v>38</v>
      </c>
      <c r="G60" s="9"/>
      <c r="J60" s="9"/>
    </row>
    <row r="61" spans="1:11" x14ac:dyDescent="0.25">
      <c r="A61" s="3"/>
      <c r="B61" s="10"/>
      <c r="G61" s="9"/>
      <c r="J61" s="9"/>
    </row>
    <row r="62" spans="1:11" x14ac:dyDescent="0.25">
      <c r="A62" s="6" t="s">
        <v>16</v>
      </c>
      <c r="B62" s="7"/>
      <c r="C62" s="7"/>
      <c r="D62" s="7"/>
      <c r="E62" s="7"/>
      <c r="F62" s="7"/>
      <c r="G62" s="7"/>
      <c r="H62" s="7"/>
      <c r="I62" s="7"/>
      <c r="J62" s="12">
        <v>0</v>
      </c>
      <c r="K62" s="11">
        <v>0</v>
      </c>
    </row>
    <row r="63" spans="1:11" x14ac:dyDescent="0.25">
      <c r="A63" s="1" t="s">
        <v>1</v>
      </c>
      <c r="B63" s="1" t="s">
        <v>2</v>
      </c>
      <c r="C63" s="1"/>
      <c r="D63" s="1" t="s">
        <v>3</v>
      </c>
      <c r="F63" s="1" t="s">
        <v>4</v>
      </c>
      <c r="G63" s="1" t="s">
        <v>6</v>
      </c>
      <c r="H63" s="1" t="s">
        <v>5</v>
      </c>
      <c r="J63" s="5" t="s">
        <v>7</v>
      </c>
    </row>
    <row r="65" spans="1:11" x14ac:dyDescent="0.25">
      <c r="A65" s="6" t="s">
        <v>17</v>
      </c>
      <c r="B65" s="7"/>
      <c r="C65" s="7"/>
      <c r="D65" s="7"/>
      <c r="E65" s="7"/>
      <c r="F65" s="7"/>
      <c r="G65" s="7"/>
      <c r="H65" s="7"/>
      <c r="I65" s="7"/>
      <c r="J65" s="12">
        <f>J67+J68+J69+J70+J71+J72</f>
        <v>21.785714285714285</v>
      </c>
      <c r="K65" s="11">
        <v>6</v>
      </c>
    </row>
    <row r="66" spans="1:11" x14ac:dyDescent="0.25">
      <c r="A66" s="1" t="s">
        <v>1</v>
      </c>
      <c r="B66" s="1" t="s">
        <v>2</v>
      </c>
      <c r="C66" s="1"/>
      <c r="D66" s="1" t="s">
        <v>3</v>
      </c>
      <c r="F66" s="1" t="s">
        <v>4</v>
      </c>
      <c r="G66" s="1" t="s">
        <v>6</v>
      </c>
      <c r="H66" s="1" t="s">
        <v>15</v>
      </c>
      <c r="J66" s="5" t="s">
        <v>7</v>
      </c>
    </row>
    <row r="67" spans="1:11" ht="106.5" customHeight="1" x14ac:dyDescent="0.25">
      <c r="A67" s="3">
        <v>1</v>
      </c>
      <c r="B67" s="34" t="s">
        <v>202</v>
      </c>
      <c r="D67" s="4">
        <v>3</v>
      </c>
      <c r="F67" s="3">
        <v>2015</v>
      </c>
      <c r="G67" s="8">
        <f t="shared" ref="G67:G72" si="0">100/D67</f>
        <v>33.333333333333336</v>
      </c>
      <c r="H67" s="4">
        <v>15</v>
      </c>
      <c r="J67" s="8">
        <f t="shared" ref="J67:J72" si="1">H67*(G67/100)</f>
        <v>5.0000000000000009</v>
      </c>
    </row>
    <row r="68" spans="1:11" ht="90" x14ac:dyDescent="0.25">
      <c r="A68" s="3">
        <v>2</v>
      </c>
      <c r="B68" s="35" t="s">
        <v>203</v>
      </c>
      <c r="D68" s="4">
        <v>4</v>
      </c>
      <c r="F68" s="3">
        <v>2014</v>
      </c>
      <c r="G68" s="8">
        <f t="shared" si="0"/>
        <v>25</v>
      </c>
      <c r="H68" s="4">
        <v>15</v>
      </c>
      <c r="J68" s="8">
        <f t="shared" si="1"/>
        <v>3.75</v>
      </c>
    </row>
    <row r="69" spans="1:11" ht="91.5" customHeight="1" x14ac:dyDescent="0.25">
      <c r="A69" s="3">
        <v>3</v>
      </c>
      <c r="B69" s="36" t="s">
        <v>204</v>
      </c>
      <c r="D69" s="4">
        <v>4</v>
      </c>
      <c r="F69" s="3">
        <v>2013</v>
      </c>
      <c r="G69" s="8">
        <f t="shared" si="0"/>
        <v>25</v>
      </c>
      <c r="H69" s="4">
        <v>15</v>
      </c>
      <c r="J69" s="8">
        <f t="shared" si="1"/>
        <v>3.75</v>
      </c>
    </row>
    <row r="70" spans="1:11" ht="105" x14ac:dyDescent="0.25">
      <c r="A70" s="3">
        <v>4</v>
      </c>
      <c r="B70" s="37" t="s">
        <v>205</v>
      </c>
      <c r="D70" s="4">
        <v>7</v>
      </c>
      <c r="F70" s="3">
        <v>2011</v>
      </c>
      <c r="G70" s="8">
        <f t="shared" si="0"/>
        <v>14.285714285714286</v>
      </c>
      <c r="H70" s="4">
        <v>15</v>
      </c>
      <c r="J70" s="8">
        <f t="shared" si="1"/>
        <v>2.1428571428571432</v>
      </c>
    </row>
    <row r="71" spans="1:11" ht="105" x14ac:dyDescent="0.25">
      <c r="A71" s="3">
        <v>5</v>
      </c>
      <c r="B71" s="37" t="s">
        <v>206</v>
      </c>
      <c r="D71" s="4">
        <v>7</v>
      </c>
      <c r="F71" s="3">
        <v>2011</v>
      </c>
      <c r="G71" s="8">
        <f t="shared" si="0"/>
        <v>14.285714285714286</v>
      </c>
      <c r="H71" s="4">
        <v>15</v>
      </c>
      <c r="J71" s="8">
        <f t="shared" si="1"/>
        <v>2.1428571428571432</v>
      </c>
    </row>
    <row r="72" spans="1:11" ht="75" x14ac:dyDescent="0.25">
      <c r="A72" s="3">
        <v>6</v>
      </c>
      <c r="B72" s="37" t="s">
        <v>207</v>
      </c>
      <c r="D72" s="4">
        <v>3</v>
      </c>
      <c r="F72" s="3">
        <v>2010</v>
      </c>
      <c r="G72" s="8">
        <f t="shared" si="0"/>
        <v>33.333333333333336</v>
      </c>
      <c r="H72" s="4">
        <v>15</v>
      </c>
      <c r="J72" s="8">
        <f t="shared" si="1"/>
        <v>5.0000000000000009</v>
      </c>
    </row>
    <row r="74" spans="1:11" x14ac:dyDescent="0.25">
      <c r="A74" s="6" t="s">
        <v>18</v>
      </c>
      <c r="B74" s="7"/>
      <c r="C74" s="7"/>
      <c r="D74" s="7"/>
      <c r="E74" s="7"/>
      <c r="F74" s="7"/>
      <c r="G74" s="7"/>
      <c r="H74" s="7"/>
      <c r="I74" s="7"/>
      <c r="J74" s="12">
        <v>0</v>
      </c>
      <c r="K74" s="11">
        <v>0</v>
      </c>
    </row>
    <row r="75" spans="1:11" x14ac:dyDescent="0.25">
      <c r="A75" s="1" t="s">
        <v>1</v>
      </c>
      <c r="B75" s="1" t="s">
        <v>2</v>
      </c>
      <c r="C75" s="1"/>
      <c r="D75" s="1" t="s">
        <v>3</v>
      </c>
      <c r="F75" s="1" t="s">
        <v>4</v>
      </c>
      <c r="G75" s="1" t="s">
        <v>6</v>
      </c>
      <c r="H75" s="1" t="s">
        <v>19</v>
      </c>
      <c r="J75" s="5" t="s">
        <v>7</v>
      </c>
    </row>
    <row r="77" spans="1:11" x14ac:dyDescent="0.25">
      <c r="A77" s="6" t="s">
        <v>20</v>
      </c>
      <c r="B77" s="7"/>
      <c r="C77" s="7"/>
      <c r="D77" s="7"/>
      <c r="E77" s="7"/>
      <c r="F77" s="7"/>
      <c r="G77" s="7"/>
      <c r="H77" s="7"/>
      <c r="I77" s="7"/>
      <c r="J77" s="12">
        <f>J79+J80</f>
        <v>1.5625</v>
      </c>
      <c r="K77" s="11">
        <v>2</v>
      </c>
    </row>
    <row r="78" spans="1:11" x14ac:dyDescent="0.25">
      <c r="A78" s="1" t="s">
        <v>1</v>
      </c>
      <c r="B78" s="1" t="s">
        <v>2</v>
      </c>
      <c r="C78" s="1"/>
      <c r="D78" s="1" t="s">
        <v>3</v>
      </c>
      <c r="F78" s="1" t="s">
        <v>4</v>
      </c>
      <c r="G78" s="1" t="s">
        <v>6</v>
      </c>
      <c r="H78" s="1" t="s">
        <v>21</v>
      </c>
      <c r="J78" s="5" t="s">
        <v>7</v>
      </c>
    </row>
    <row r="79" spans="1:11" ht="75" x14ac:dyDescent="0.25">
      <c r="A79" s="3">
        <v>1</v>
      </c>
      <c r="B79" s="31" t="s">
        <v>39</v>
      </c>
      <c r="D79" s="4">
        <v>16</v>
      </c>
      <c r="F79" s="3">
        <v>2015</v>
      </c>
      <c r="G79" s="8">
        <f>100/D79</f>
        <v>6.25</v>
      </c>
      <c r="H79" s="4">
        <v>5</v>
      </c>
      <c r="J79" s="8">
        <f>H79*(G79/100)</f>
        <v>0.3125</v>
      </c>
    </row>
    <row r="80" spans="1:11" ht="45" x14ac:dyDescent="0.25">
      <c r="A80" s="3">
        <v>2</v>
      </c>
      <c r="B80" s="31" t="s">
        <v>177</v>
      </c>
      <c r="D80" s="4">
        <v>4</v>
      </c>
      <c r="F80" s="3">
        <v>2014</v>
      </c>
      <c r="G80" s="8">
        <f>100/D80</f>
        <v>25</v>
      </c>
      <c r="H80" s="4">
        <v>5</v>
      </c>
      <c r="J80" s="8">
        <f>H80*(G80/100)</f>
        <v>1.25</v>
      </c>
    </row>
    <row r="82" spans="1:11" x14ac:dyDescent="0.25">
      <c r="A82" s="6" t="s">
        <v>22</v>
      </c>
      <c r="B82" s="7"/>
      <c r="C82" s="7"/>
      <c r="D82" s="7"/>
      <c r="E82" s="7"/>
      <c r="F82" s="7"/>
      <c r="G82" s="7"/>
      <c r="H82" s="7"/>
      <c r="I82" s="7"/>
      <c r="J82" s="12">
        <f>J84+J122</f>
        <v>38.905952380952364</v>
      </c>
      <c r="K82" s="11">
        <f>K84+K122</f>
        <v>131</v>
      </c>
    </row>
    <row r="83" spans="1:11" x14ac:dyDescent="0.25">
      <c r="A83" s="1" t="s">
        <v>1</v>
      </c>
      <c r="B83" s="1" t="s">
        <v>2</v>
      </c>
      <c r="C83" s="1"/>
      <c r="D83" s="1" t="s">
        <v>3</v>
      </c>
      <c r="F83" s="1" t="s">
        <v>4</v>
      </c>
      <c r="G83" s="1" t="s">
        <v>6</v>
      </c>
      <c r="H83" s="1" t="s">
        <v>23</v>
      </c>
      <c r="J83" s="5" t="s">
        <v>7</v>
      </c>
    </row>
    <row r="84" spans="1:11" x14ac:dyDescent="0.25">
      <c r="A84" s="27"/>
      <c r="B84" s="26" t="s">
        <v>173</v>
      </c>
      <c r="C84" s="27"/>
      <c r="D84" s="27"/>
      <c r="E84" s="27"/>
      <c r="F84" s="27"/>
      <c r="G84" s="27"/>
      <c r="H84" s="27"/>
      <c r="I84" s="27"/>
      <c r="J84" s="17">
        <f>J85+J86+J87+J88+J89+J90+J91+J92+J93+J94+J95+J96+J97+J98+J99+J100+J101+J102+J103+J104+J105+J106+J107+J108+J109+J110+J111+J112+J113+J114+J115+J116+J117+J118+J119+J120+J121</f>
        <v>9.8940476190476172</v>
      </c>
      <c r="K84" s="18">
        <v>37</v>
      </c>
    </row>
    <row r="85" spans="1:11" ht="45" x14ac:dyDescent="0.25">
      <c r="A85" s="3">
        <v>1</v>
      </c>
      <c r="B85" s="28" t="s">
        <v>178</v>
      </c>
      <c r="D85" s="4">
        <v>4</v>
      </c>
      <c r="F85" s="3">
        <v>2015</v>
      </c>
      <c r="G85" s="8">
        <f t="shared" ref="G85:G90" si="2">100/D85</f>
        <v>25</v>
      </c>
      <c r="H85" s="4">
        <v>1</v>
      </c>
      <c r="J85" s="8">
        <f t="shared" ref="J85:J90" si="3">H85*(G85/100)</f>
        <v>0.25</v>
      </c>
    </row>
    <row r="86" spans="1:11" ht="60" x14ac:dyDescent="0.25">
      <c r="A86" s="3">
        <v>2</v>
      </c>
      <c r="B86" s="28" t="s">
        <v>40</v>
      </c>
      <c r="D86" s="4">
        <v>8</v>
      </c>
      <c r="F86" s="3">
        <v>2014</v>
      </c>
      <c r="G86" s="8">
        <f t="shared" si="2"/>
        <v>12.5</v>
      </c>
      <c r="H86" s="4">
        <v>1</v>
      </c>
      <c r="J86" s="8">
        <f t="shared" si="3"/>
        <v>0.125</v>
      </c>
    </row>
    <row r="87" spans="1:11" ht="45" x14ac:dyDescent="0.25">
      <c r="A87" s="3">
        <v>3</v>
      </c>
      <c r="B87" s="28" t="s">
        <v>41</v>
      </c>
      <c r="D87" s="4">
        <v>3</v>
      </c>
      <c r="F87" s="3">
        <v>2014</v>
      </c>
      <c r="G87" s="8">
        <f t="shared" si="2"/>
        <v>33.333333333333336</v>
      </c>
      <c r="H87" s="4">
        <v>1</v>
      </c>
      <c r="J87" s="8">
        <f t="shared" si="3"/>
        <v>0.33333333333333337</v>
      </c>
    </row>
    <row r="88" spans="1:11" ht="45.75" customHeight="1" x14ac:dyDescent="0.25">
      <c r="A88" s="3">
        <v>4</v>
      </c>
      <c r="B88" s="28" t="s">
        <v>42</v>
      </c>
      <c r="D88" s="4">
        <v>2</v>
      </c>
      <c r="F88" s="3">
        <v>2014</v>
      </c>
      <c r="G88" s="8">
        <f t="shared" si="2"/>
        <v>50</v>
      </c>
      <c r="H88" s="4">
        <v>1</v>
      </c>
      <c r="J88" s="8">
        <f t="shared" si="3"/>
        <v>0.5</v>
      </c>
    </row>
    <row r="89" spans="1:11" ht="45" customHeight="1" x14ac:dyDescent="0.25">
      <c r="A89" s="3">
        <v>5</v>
      </c>
      <c r="B89" s="29" t="s">
        <v>43</v>
      </c>
      <c r="D89" s="4">
        <v>3</v>
      </c>
      <c r="F89" s="3">
        <v>2014</v>
      </c>
      <c r="G89" s="8">
        <f t="shared" si="2"/>
        <v>33.333333333333336</v>
      </c>
      <c r="H89" s="4">
        <v>1</v>
      </c>
      <c r="J89" s="8">
        <f t="shared" si="3"/>
        <v>0.33333333333333337</v>
      </c>
    </row>
    <row r="90" spans="1:11" ht="44.25" customHeight="1" x14ac:dyDescent="0.25">
      <c r="A90" s="3">
        <v>6</v>
      </c>
      <c r="B90" s="29" t="s">
        <v>44</v>
      </c>
      <c r="D90" s="4">
        <v>6</v>
      </c>
      <c r="F90" s="3">
        <v>2014</v>
      </c>
      <c r="G90" s="8">
        <f t="shared" si="2"/>
        <v>16.666666666666668</v>
      </c>
      <c r="H90" s="4">
        <v>1</v>
      </c>
      <c r="J90" s="8">
        <f t="shared" si="3"/>
        <v>0.16666666666666669</v>
      </c>
    </row>
    <row r="91" spans="1:11" ht="45.75" customHeight="1" x14ac:dyDescent="0.25">
      <c r="A91" s="3">
        <v>7</v>
      </c>
      <c r="B91" s="29" t="s">
        <v>45</v>
      </c>
      <c r="D91" s="4">
        <v>5</v>
      </c>
      <c r="F91" s="3">
        <v>2014</v>
      </c>
      <c r="G91" s="8">
        <f t="shared" ref="G91:G121" si="4">100/D91</f>
        <v>20</v>
      </c>
      <c r="H91" s="4">
        <v>1</v>
      </c>
      <c r="J91" s="8">
        <f t="shared" ref="J91:J121" si="5">H91*(G91/100)</f>
        <v>0.2</v>
      </c>
    </row>
    <row r="92" spans="1:11" ht="60" x14ac:dyDescent="0.25">
      <c r="A92" s="3">
        <v>8</v>
      </c>
      <c r="B92" s="28" t="s">
        <v>46</v>
      </c>
      <c r="D92" s="4">
        <v>7</v>
      </c>
      <c r="F92" s="3">
        <v>2013</v>
      </c>
      <c r="G92" s="8">
        <f t="shared" si="4"/>
        <v>14.285714285714286</v>
      </c>
      <c r="H92" s="4">
        <v>1</v>
      </c>
      <c r="J92" s="8">
        <f t="shared" si="5"/>
        <v>0.14285714285714288</v>
      </c>
    </row>
    <row r="93" spans="1:11" ht="45" x14ac:dyDescent="0.25">
      <c r="A93" s="3">
        <v>9</v>
      </c>
      <c r="B93" s="28" t="s">
        <v>47</v>
      </c>
      <c r="D93" s="4">
        <v>6</v>
      </c>
      <c r="F93" s="3">
        <v>2013</v>
      </c>
      <c r="G93" s="8">
        <f t="shared" si="4"/>
        <v>16.666666666666668</v>
      </c>
      <c r="H93" s="4">
        <v>1</v>
      </c>
      <c r="J93" s="8">
        <f t="shared" si="5"/>
        <v>0.16666666666666669</v>
      </c>
    </row>
    <row r="94" spans="1:11" ht="45" x14ac:dyDescent="0.25">
      <c r="A94" s="3">
        <v>10</v>
      </c>
      <c r="B94" s="28" t="s">
        <v>48</v>
      </c>
      <c r="D94" s="4">
        <v>3</v>
      </c>
      <c r="F94" s="3">
        <v>2013</v>
      </c>
      <c r="G94" s="8">
        <f t="shared" si="4"/>
        <v>33.333333333333336</v>
      </c>
      <c r="H94" s="4">
        <v>1</v>
      </c>
      <c r="J94" s="8">
        <f t="shared" si="5"/>
        <v>0.33333333333333337</v>
      </c>
    </row>
    <row r="95" spans="1:11" ht="30" x14ac:dyDescent="0.25">
      <c r="A95" s="3">
        <v>11</v>
      </c>
      <c r="B95" s="28" t="s">
        <v>49</v>
      </c>
      <c r="D95" s="4">
        <v>3</v>
      </c>
      <c r="F95" s="3">
        <v>2013</v>
      </c>
      <c r="G95" s="8">
        <f t="shared" si="4"/>
        <v>33.333333333333336</v>
      </c>
      <c r="H95" s="4">
        <v>1</v>
      </c>
      <c r="J95" s="8">
        <f t="shared" si="5"/>
        <v>0.33333333333333337</v>
      </c>
    </row>
    <row r="96" spans="1:11" ht="60" x14ac:dyDescent="0.25">
      <c r="A96" s="3">
        <v>12</v>
      </c>
      <c r="B96" s="28" t="s">
        <v>50</v>
      </c>
      <c r="D96" s="4">
        <v>3</v>
      </c>
      <c r="F96" s="3">
        <v>2013</v>
      </c>
      <c r="G96" s="8">
        <f t="shared" si="4"/>
        <v>33.333333333333336</v>
      </c>
      <c r="H96" s="4">
        <v>1</v>
      </c>
      <c r="J96" s="8">
        <f t="shared" si="5"/>
        <v>0.33333333333333337</v>
      </c>
    </row>
    <row r="97" spans="1:10" ht="60" x14ac:dyDescent="0.25">
      <c r="A97" s="3">
        <v>13</v>
      </c>
      <c r="B97" s="28" t="s">
        <v>51</v>
      </c>
      <c r="D97" s="4">
        <v>4</v>
      </c>
      <c r="F97" s="3">
        <v>2013</v>
      </c>
      <c r="G97" s="8">
        <f t="shared" si="4"/>
        <v>25</v>
      </c>
      <c r="H97" s="4">
        <v>1</v>
      </c>
      <c r="J97" s="8">
        <f t="shared" si="5"/>
        <v>0.25</v>
      </c>
    </row>
    <row r="98" spans="1:10" ht="60" x14ac:dyDescent="0.25">
      <c r="A98" s="3">
        <v>14</v>
      </c>
      <c r="B98" s="28" t="s">
        <v>52</v>
      </c>
      <c r="D98" s="4">
        <v>7</v>
      </c>
      <c r="F98" s="3">
        <v>2013</v>
      </c>
      <c r="G98" s="8">
        <f t="shared" si="4"/>
        <v>14.285714285714286</v>
      </c>
      <c r="H98" s="4">
        <v>1</v>
      </c>
      <c r="J98" s="8">
        <f t="shared" si="5"/>
        <v>0.14285714285714288</v>
      </c>
    </row>
    <row r="99" spans="1:10" ht="58.5" customHeight="1" x14ac:dyDescent="0.25">
      <c r="A99" s="3">
        <v>15</v>
      </c>
      <c r="B99" s="28" t="s">
        <v>53</v>
      </c>
      <c r="D99" s="4">
        <v>4</v>
      </c>
      <c r="F99" s="3">
        <v>2013</v>
      </c>
      <c r="G99" s="8">
        <f t="shared" si="4"/>
        <v>25</v>
      </c>
      <c r="H99" s="4">
        <v>1</v>
      </c>
      <c r="J99" s="8">
        <f t="shared" si="5"/>
        <v>0.25</v>
      </c>
    </row>
    <row r="100" spans="1:10" ht="45" customHeight="1" x14ac:dyDescent="0.25">
      <c r="A100" s="3">
        <v>16</v>
      </c>
      <c r="B100" s="14" t="s">
        <v>54</v>
      </c>
      <c r="D100" s="4">
        <v>4</v>
      </c>
      <c r="F100" s="3">
        <v>2012</v>
      </c>
      <c r="G100" s="8">
        <f t="shared" si="4"/>
        <v>25</v>
      </c>
      <c r="H100" s="4">
        <v>1</v>
      </c>
      <c r="J100" s="8">
        <f t="shared" si="5"/>
        <v>0.25</v>
      </c>
    </row>
    <row r="101" spans="1:10" ht="45" x14ac:dyDescent="0.25">
      <c r="A101" s="3">
        <v>17</v>
      </c>
      <c r="B101" s="28" t="s">
        <v>55</v>
      </c>
      <c r="D101" s="4">
        <v>4</v>
      </c>
      <c r="F101" s="3">
        <v>2012</v>
      </c>
      <c r="G101" s="8">
        <f t="shared" si="4"/>
        <v>25</v>
      </c>
      <c r="H101" s="4">
        <v>1</v>
      </c>
      <c r="J101" s="8">
        <f t="shared" si="5"/>
        <v>0.25</v>
      </c>
    </row>
    <row r="102" spans="1:10" ht="45" x14ac:dyDescent="0.25">
      <c r="A102" s="3">
        <v>18</v>
      </c>
      <c r="B102" s="28" t="s">
        <v>56</v>
      </c>
      <c r="D102" s="4">
        <v>5</v>
      </c>
      <c r="F102" s="3">
        <v>2012</v>
      </c>
      <c r="G102" s="8">
        <f t="shared" si="4"/>
        <v>20</v>
      </c>
      <c r="H102" s="4">
        <v>1</v>
      </c>
      <c r="J102" s="8">
        <f t="shared" si="5"/>
        <v>0.2</v>
      </c>
    </row>
    <row r="103" spans="1:10" ht="61.5" customHeight="1" x14ac:dyDescent="0.25">
      <c r="A103" s="3">
        <v>19</v>
      </c>
      <c r="B103" s="29" t="s">
        <v>57</v>
      </c>
      <c r="D103" s="4">
        <v>3</v>
      </c>
      <c r="F103" s="3">
        <v>2011</v>
      </c>
      <c r="G103" s="8">
        <f t="shared" si="4"/>
        <v>33.333333333333336</v>
      </c>
      <c r="H103" s="4">
        <v>1</v>
      </c>
      <c r="J103" s="8">
        <f t="shared" si="5"/>
        <v>0.33333333333333337</v>
      </c>
    </row>
    <row r="104" spans="1:10" ht="61.5" customHeight="1" x14ac:dyDescent="0.25">
      <c r="A104" s="3">
        <v>20</v>
      </c>
      <c r="B104" s="29" t="s">
        <v>58</v>
      </c>
      <c r="D104" s="4">
        <v>4</v>
      </c>
      <c r="F104" s="3">
        <v>2011</v>
      </c>
      <c r="G104" s="8">
        <f t="shared" si="4"/>
        <v>25</v>
      </c>
      <c r="H104" s="4">
        <v>1</v>
      </c>
      <c r="J104" s="8">
        <f t="shared" si="5"/>
        <v>0.25</v>
      </c>
    </row>
    <row r="105" spans="1:10" ht="58.5" customHeight="1" x14ac:dyDescent="0.25">
      <c r="A105" s="3">
        <v>21</v>
      </c>
      <c r="B105" s="28" t="s">
        <v>59</v>
      </c>
      <c r="D105" s="4">
        <v>3</v>
      </c>
      <c r="F105" s="3">
        <v>2011</v>
      </c>
      <c r="G105" s="8">
        <f t="shared" si="4"/>
        <v>33.333333333333336</v>
      </c>
      <c r="H105" s="4">
        <v>1</v>
      </c>
      <c r="J105" s="8">
        <f t="shared" si="5"/>
        <v>0.33333333333333337</v>
      </c>
    </row>
    <row r="106" spans="1:10" ht="45" customHeight="1" x14ac:dyDescent="0.25">
      <c r="A106" s="3">
        <v>22</v>
      </c>
      <c r="B106" s="29" t="s">
        <v>60</v>
      </c>
      <c r="D106" s="4">
        <v>5</v>
      </c>
      <c r="F106" s="3">
        <v>2011</v>
      </c>
      <c r="G106" s="8">
        <f t="shared" si="4"/>
        <v>20</v>
      </c>
      <c r="H106" s="4">
        <v>1</v>
      </c>
      <c r="J106" s="8">
        <f t="shared" si="5"/>
        <v>0.2</v>
      </c>
    </row>
    <row r="107" spans="1:10" ht="60" x14ac:dyDescent="0.25">
      <c r="A107" s="3">
        <v>23</v>
      </c>
      <c r="B107" s="28" t="s">
        <v>61</v>
      </c>
      <c r="D107" s="4">
        <v>4</v>
      </c>
      <c r="F107" s="3">
        <v>2011</v>
      </c>
      <c r="G107" s="8">
        <f t="shared" si="4"/>
        <v>25</v>
      </c>
      <c r="H107" s="4">
        <v>1</v>
      </c>
      <c r="J107" s="8">
        <f t="shared" si="5"/>
        <v>0.25</v>
      </c>
    </row>
    <row r="108" spans="1:10" ht="60" customHeight="1" x14ac:dyDescent="0.25">
      <c r="A108" s="3">
        <v>24</v>
      </c>
      <c r="B108" s="28" t="s">
        <v>62</v>
      </c>
      <c r="D108" s="4">
        <v>5</v>
      </c>
      <c r="F108" s="3">
        <v>2011</v>
      </c>
      <c r="G108" s="8">
        <f t="shared" si="4"/>
        <v>20</v>
      </c>
      <c r="H108" s="4">
        <v>1</v>
      </c>
      <c r="J108" s="8">
        <f t="shared" si="5"/>
        <v>0.2</v>
      </c>
    </row>
    <row r="109" spans="1:10" ht="60" customHeight="1" x14ac:dyDescent="0.25">
      <c r="A109" s="3">
        <v>25</v>
      </c>
      <c r="B109" s="14" t="s">
        <v>63</v>
      </c>
      <c r="D109" s="4">
        <v>5</v>
      </c>
      <c r="F109" s="3">
        <v>2010</v>
      </c>
      <c r="G109" s="8">
        <f t="shared" si="4"/>
        <v>20</v>
      </c>
      <c r="H109" s="4">
        <v>1</v>
      </c>
      <c r="J109" s="8">
        <f t="shared" si="5"/>
        <v>0.2</v>
      </c>
    </row>
    <row r="110" spans="1:10" ht="75" x14ac:dyDescent="0.25">
      <c r="A110" s="3">
        <v>26</v>
      </c>
      <c r="B110" s="28" t="s">
        <v>64</v>
      </c>
      <c r="D110" s="4">
        <v>3</v>
      </c>
      <c r="F110" s="3">
        <v>2010</v>
      </c>
      <c r="G110" s="8">
        <f t="shared" si="4"/>
        <v>33.333333333333336</v>
      </c>
      <c r="H110" s="4">
        <v>1</v>
      </c>
      <c r="J110" s="8">
        <f t="shared" si="5"/>
        <v>0.33333333333333337</v>
      </c>
    </row>
    <row r="111" spans="1:10" ht="30" x14ac:dyDescent="0.25">
      <c r="A111" s="3">
        <v>27</v>
      </c>
      <c r="B111" s="28" t="s">
        <v>65</v>
      </c>
      <c r="D111" s="4">
        <v>2</v>
      </c>
      <c r="F111" s="3">
        <v>2010</v>
      </c>
      <c r="G111" s="8">
        <f t="shared" si="4"/>
        <v>50</v>
      </c>
      <c r="H111" s="4">
        <v>1</v>
      </c>
      <c r="J111" s="8">
        <f t="shared" si="5"/>
        <v>0.5</v>
      </c>
    </row>
    <row r="112" spans="1:10" ht="45" x14ac:dyDescent="0.25">
      <c r="A112" s="3">
        <v>28</v>
      </c>
      <c r="B112" s="28" t="s">
        <v>66</v>
      </c>
      <c r="D112" s="4">
        <v>6</v>
      </c>
      <c r="F112" s="3">
        <v>2010</v>
      </c>
      <c r="G112" s="8">
        <f t="shared" si="4"/>
        <v>16.666666666666668</v>
      </c>
      <c r="H112" s="4">
        <v>1</v>
      </c>
      <c r="J112" s="8">
        <f t="shared" si="5"/>
        <v>0.16666666666666669</v>
      </c>
    </row>
    <row r="113" spans="1:11" ht="30.75" customHeight="1" x14ac:dyDescent="0.25">
      <c r="A113" s="3">
        <v>29</v>
      </c>
      <c r="B113" s="28" t="s">
        <v>67</v>
      </c>
      <c r="D113" s="4">
        <v>4</v>
      </c>
      <c r="F113" s="3">
        <v>2010</v>
      </c>
      <c r="G113" s="8">
        <f t="shared" si="4"/>
        <v>25</v>
      </c>
      <c r="H113" s="4">
        <v>1</v>
      </c>
      <c r="J113" s="8">
        <f t="shared" si="5"/>
        <v>0.25</v>
      </c>
    </row>
    <row r="114" spans="1:11" ht="45.75" customHeight="1" x14ac:dyDescent="0.25">
      <c r="A114" s="3">
        <v>30</v>
      </c>
      <c r="B114" s="29" t="s">
        <v>68</v>
      </c>
      <c r="D114" s="4">
        <v>3</v>
      </c>
      <c r="F114" s="3">
        <v>2010</v>
      </c>
      <c r="G114" s="8">
        <f t="shared" si="4"/>
        <v>33.333333333333336</v>
      </c>
      <c r="H114" s="4">
        <v>1</v>
      </c>
      <c r="J114" s="8">
        <f t="shared" si="5"/>
        <v>0.33333333333333337</v>
      </c>
    </row>
    <row r="115" spans="1:11" ht="60" x14ac:dyDescent="0.25">
      <c r="A115" s="3">
        <v>31</v>
      </c>
      <c r="B115" s="28" t="s">
        <v>69</v>
      </c>
      <c r="D115" s="4">
        <v>4</v>
      </c>
      <c r="F115" s="3">
        <v>2010</v>
      </c>
      <c r="G115" s="8">
        <f t="shared" si="4"/>
        <v>25</v>
      </c>
      <c r="H115" s="4">
        <v>1</v>
      </c>
      <c r="J115" s="8">
        <f t="shared" si="5"/>
        <v>0.25</v>
      </c>
    </row>
    <row r="116" spans="1:11" ht="60" x14ac:dyDescent="0.25">
      <c r="A116" s="3">
        <v>32</v>
      </c>
      <c r="B116" s="28" t="s">
        <v>70</v>
      </c>
      <c r="D116" s="4">
        <v>5</v>
      </c>
      <c r="F116" s="3">
        <v>2010</v>
      </c>
      <c r="G116" s="8">
        <f t="shared" si="4"/>
        <v>20</v>
      </c>
      <c r="H116" s="4">
        <v>1</v>
      </c>
      <c r="J116" s="8">
        <f t="shared" si="5"/>
        <v>0.2</v>
      </c>
    </row>
    <row r="117" spans="1:11" ht="60" x14ac:dyDescent="0.25">
      <c r="A117" s="3">
        <v>33</v>
      </c>
      <c r="B117" s="28" t="s">
        <v>71</v>
      </c>
      <c r="D117" s="4">
        <v>5</v>
      </c>
      <c r="F117" s="3">
        <v>2010</v>
      </c>
      <c r="G117" s="8">
        <f t="shared" si="4"/>
        <v>20</v>
      </c>
      <c r="H117" s="4">
        <v>1</v>
      </c>
      <c r="J117" s="8">
        <f t="shared" si="5"/>
        <v>0.2</v>
      </c>
    </row>
    <row r="118" spans="1:11" ht="59.25" customHeight="1" x14ac:dyDescent="0.25">
      <c r="A118" s="3">
        <v>34</v>
      </c>
      <c r="B118" s="28" t="s">
        <v>72</v>
      </c>
      <c r="D118" s="4">
        <v>4</v>
      </c>
      <c r="F118" s="3">
        <v>2010</v>
      </c>
      <c r="G118" s="8">
        <f t="shared" si="4"/>
        <v>25</v>
      </c>
      <c r="H118" s="4">
        <v>1</v>
      </c>
      <c r="J118" s="8">
        <f t="shared" si="5"/>
        <v>0.25</v>
      </c>
    </row>
    <row r="119" spans="1:11" ht="46.5" customHeight="1" x14ac:dyDescent="0.25">
      <c r="A119" s="3">
        <v>35</v>
      </c>
      <c r="B119" s="29" t="s">
        <v>73</v>
      </c>
      <c r="D119" s="4">
        <v>2</v>
      </c>
      <c r="F119" s="3">
        <v>2010</v>
      </c>
      <c r="G119" s="8">
        <f t="shared" si="4"/>
        <v>50</v>
      </c>
      <c r="H119" s="4">
        <v>1</v>
      </c>
      <c r="J119" s="8">
        <f t="shared" si="5"/>
        <v>0.5</v>
      </c>
    </row>
    <row r="120" spans="1:11" ht="45" x14ac:dyDescent="0.25">
      <c r="A120" s="3">
        <v>36</v>
      </c>
      <c r="B120" s="13" t="s">
        <v>74</v>
      </c>
      <c r="D120" s="4">
        <v>3</v>
      </c>
      <c r="F120" s="3">
        <v>2010</v>
      </c>
      <c r="G120" s="8">
        <f t="shared" si="4"/>
        <v>33.333333333333336</v>
      </c>
      <c r="H120" s="4">
        <v>1</v>
      </c>
      <c r="J120" s="8">
        <f t="shared" si="5"/>
        <v>0.33333333333333337</v>
      </c>
    </row>
    <row r="121" spans="1:11" ht="60" x14ac:dyDescent="0.25">
      <c r="A121" s="3">
        <v>37</v>
      </c>
      <c r="B121" s="28" t="s">
        <v>75</v>
      </c>
      <c r="D121" s="4">
        <v>4</v>
      </c>
      <c r="F121" s="3">
        <v>2010</v>
      </c>
      <c r="G121" s="8">
        <f t="shared" si="4"/>
        <v>25</v>
      </c>
      <c r="H121" s="4">
        <v>1</v>
      </c>
      <c r="J121" s="8">
        <f t="shared" si="5"/>
        <v>0.25</v>
      </c>
    </row>
    <row r="122" spans="1:11" ht="30" x14ac:dyDescent="0.25">
      <c r="A122" s="16"/>
      <c r="B122" s="30" t="s">
        <v>172</v>
      </c>
      <c r="C122" s="16"/>
      <c r="D122" s="16"/>
      <c r="E122" s="16"/>
      <c r="F122" s="16"/>
      <c r="G122" s="16"/>
      <c r="H122" s="16"/>
      <c r="I122" s="16"/>
      <c r="J122" s="19">
        <f>J123+J124+J125+J126+J127+J128+J129+J130+J131+J132+J133+J134+J135+J136+J137+J138+J139+J140+J141+J142+J143+J144+J145+J146+J147+J148+J149+J150+J151+J152+J153+J154+J155+J156+J157+J158+J159+J160+J161+J162+J163+J164+J165+J166+J167+J168+J169+J170+J171+J172+J173+J174+J175+J176+J177+J178+J179+J180+J181+J182+J183+J184+J185+J186+J187+J188+J189+J190+J191+J192+J193+J194+J195+J196+J197+J198+J199+J200+J201+J202+J203+J204+J205+J206+J207+J208+J209+J210+J211+J212+J213+J214+J215+J216</f>
        <v>29.011904761904745</v>
      </c>
      <c r="K122" s="18">
        <v>94</v>
      </c>
    </row>
    <row r="123" spans="1:11" ht="45" x14ac:dyDescent="0.25">
      <c r="A123" s="3">
        <v>1</v>
      </c>
      <c r="B123" s="28" t="s">
        <v>76</v>
      </c>
      <c r="D123" s="4">
        <v>2</v>
      </c>
      <c r="F123" s="3">
        <v>2016</v>
      </c>
      <c r="G123" s="8">
        <f t="shared" ref="G123:G154" si="6">100/D123</f>
        <v>50</v>
      </c>
      <c r="H123" s="4">
        <v>1</v>
      </c>
      <c r="J123" s="8">
        <f t="shared" ref="J123:J154" si="7">H123*(G123/100)</f>
        <v>0.5</v>
      </c>
    </row>
    <row r="124" spans="1:11" ht="45" x14ac:dyDescent="0.25">
      <c r="A124" s="3">
        <v>2</v>
      </c>
      <c r="B124" s="28" t="s">
        <v>77</v>
      </c>
      <c r="D124" s="4">
        <v>5</v>
      </c>
      <c r="F124" s="3">
        <v>2016</v>
      </c>
      <c r="G124" s="8">
        <f t="shared" si="6"/>
        <v>20</v>
      </c>
      <c r="H124" s="4">
        <v>1</v>
      </c>
      <c r="J124" s="8">
        <f t="shared" si="7"/>
        <v>0.2</v>
      </c>
    </row>
    <row r="125" spans="1:11" ht="45" x14ac:dyDescent="0.25">
      <c r="A125" s="3">
        <v>3</v>
      </c>
      <c r="B125" s="28" t="s">
        <v>78</v>
      </c>
      <c r="D125" s="4">
        <v>5</v>
      </c>
      <c r="F125" s="3">
        <v>2016</v>
      </c>
      <c r="G125" s="8">
        <f t="shared" si="6"/>
        <v>20</v>
      </c>
      <c r="H125" s="4">
        <v>1</v>
      </c>
      <c r="J125" s="8">
        <f t="shared" si="7"/>
        <v>0.2</v>
      </c>
    </row>
    <row r="126" spans="1:11" ht="45" x14ac:dyDescent="0.25">
      <c r="A126" s="3">
        <v>4</v>
      </c>
      <c r="B126" s="28" t="s">
        <v>79</v>
      </c>
      <c r="D126" s="4">
        <v>5</v>
      </c>
      <c r="F126" s="3">
        <v>2016</v>
      </c>
      <c r="G126" s="8">
        <f t="shared" si="6"/>
        <v>20</v>
      </c>
      <c r="H126" s="4">
        <v>1</v>
      </c>
      <c r="J126" s="8">
        <f t="shared" si="7"/>
        <v>0.2</v>
      </c>
    </row>
    <row r="127" spans="1:11" ht="45" x14ac:dyDescent="0.25">
      <c r="A127" s="3">
        <v>5</v>
      </c>
      <c r="B127" s="28" t="s">
        <v>80</v>
      </c>
      <c r="D127" s="4">
        <v>4</v>
      </c>
      <c r="F127" s="3">
        <v>2016</v>
      </c>
      <c r="G127" s="8">
        <f t="shared" si="6"/>
        <v>25</v>
      </c>
      <c r="H127" s="4">
        <v>1</v>
      </c>
      <c r="J127" s="8">
        <f t="shared" si="7"/>
        <v>0.25</v>
      </c>
    </row>
    <row r="128" spans="1:11" ht="45" x14ac:dyDescent="0.25">
      <c r="A128" s="3">
        <v>6</v>
      </c>
      <c r="B128" s="28" t="s">
        <v>81</v>
      </c>
      <c r="D128" s="4">
        <v>5</v>
      </c>
      <c r="F128" s="3">
        <v>2015</v>
      </c>
      <c r="G128" s="8">
        <f t="shared" si="6"/>
        <v>20</v>
      </c>
      <c r="H128" s="4">
        <v>1</v>
      </c>
      <c r="J128" s="8">
        <f t="shared" si="7"/>
        <v>0.2</v>
      </c>
    </row>
    <row r="129" spans="1:10" ht="30" x14ac:dyDescent="0.25">
      <c r="A129" s="3">
        <v>7</v>
      </c>
      <c r="B129" s="28" t="s">
        <v>82</v>
      </c>
      <c r="D129" s="4">
        <v>2</v>
      </c>
      <c r="F129" s="3">
        <v>2015</v>
      </c>
      <c r="G129" s="8">
        <f t="shared" si="6"/>
        <v>50</v>
      </c>
      <c r="H129" s="4">
        <v>1</v>
      </c>
      <c r="J129" s="8">
        <f t="shared" si="7"/>
        <v>0.5</v>
      </c>
    </row>
    <row r="130" spans="1:10" ht="45" x14ac:dyDescent="0.25">
      <c r="A130" s="3">
        <v>8</v>
      </c>
      <c r="B130" s="28" t="s">
        <v>83</v>
      </c>
      <c r="D130" s="4">
        <v>8</v>
      </c>
      <c r="F130" s="3">
        <v>2015</v>
      </c>
      <c r="G130" s="8">
        <f t="shared" si="6"/>
        <v>12.5</v>
      </c>
      <c r="H130" s="4">
        <v>1</v>
      </c>
      <c r="J130" s="8">
        <f t="shared" si="7"/>
        <v>0.125</v>
      </c>
    </row>
    <row r="131" spans="1:10" ht="45" customHeight="1" x14ac:dyDescent="0.25">
      <c r="A131" s="3">
        <v>9</v>
      </c>
      <c r="B131" s="29" t="s">
        <v>84</v>
      </c>
      <c r="D131" s="4">
        <v>4</v>
      </c>
      <c r="F131" s="3">
        <v>2015</v>
      </c>
      <c r="G131" s="8">
        <f t="shared" si="6"/>
        <v>25</v>
      </c>
      <c r="H131" s="4">
        <v>1</v>
      </c>
      <c r="J131" s="8">
        <f t="shared" si="7"/>
        <v>0.25</v>
      </c>
    </row>
    <row r="132" spans="1:10" ht="45" x14ac:dyDescent="0.25">
      <c r="A132" s="3">
        <v>10</v>
      </c>
      <c r="B132" s="28" t="s">
        <v>85</v>
      </c>
      <c r="D132" s="4">
        <v>7</v>
      </c>
      <c r="F132" s="3">
        <v>2015</v>
      </c>
      <c r="G132" s="8">
        <f t="shared" si="6"/>
        <v>14.285714285714286</v>
      </c>
      <c r="H132" s="4">
        <v>1</v>
      </c>
      <c r="J132" s="8">
        <f t="shared" si="7"/>
        <v>0.14285714285714288</v>
      </c>
    </row>
    <row r="133" spans="1:10" ht="45" x14ac:dyDescent="0.25">
      <c r="A133" s="3">
        <v>11</v>
      </c>
      <c r="B133" s="28" t="s">
        <v>86</v>
      </c>
      <c r="D133" s="4">
        <v>4</v>
      </c>
      <c r="F133" s="3">
        <v>2014</v>
      </c>
      <c r="G133" s="8">
        <f t="shared" si="6"/>
        <v>25</v>
      </c>
      <c r="H133" s="4">
        <v>1</v>
      </c>
      <c r="J133" s="8">
        <f t="shared" si="7"/>
        <v>0.25</v>
      </c>
    </row>
    <row r="134" spans="1:10" ht="45" x14ac:dyDescent="0.25">
      <c r="A134" s="3">
        <v>12</v>
      </c>
      <c r="B134" s="28" t="s">
        <v>87</v>
      </c>
      <c r="D134" s="4">
        <v>4</v>
      </c>
      <c r="F134" s="3">
        <v>2014</v>
      </c>
      <c r="G134" s="8">
        <f t="shared" si="6"/>
        <v>25</v>
      </c>
      <c r="H134" s="4">
        <v>1</v>
      </c>
      <c r="J134" s="8">
        <f t="shared" si="7"/>
        <v>0.25</v>
      </c>
    </row>
    <row r="135" spans="1:10" ht="30" x14ac:dyDescent="0.25">
      <c r="A135" s="3">
        <v>13</v>
      </c>
      <c r="B135" s="28" t="s">
        <v>88</v>
      </c>
      <c r="D135" s="4">
        <v>2</v>
      </c>
      <c r="F135" s="3">
        <v>2014</v>
      </c>
      <c r="G135" s="8">
        <f t="shared" si="6"/>
        <v>50</v>
      </c>
      <c r="H135" s="4">
        <v>1</v>
      </c>
      <c r="J135" s="8">
        <f t="shared" si="7"/>
        <v>0.5</v>
      </c>
    </row>
    <row r="136" spans="1:10" ht="45" x14ac:dyDescent="0.25">
      <c r="A136" s="3">
        <v>14</v>
      </c>
      <c r="B136" s="28" t="s">
        <v>89</v>
      </c>
      <c r="D136" s="4">
        <v>4</v>
      </c>
      <c r="F136" s="3">
        <v>2014</v>
      </c>
      <c r="G136" s="8">
        <f t="shared" si="6"/>
        <v>25</v>
      </c>
      <c r="H136" s="4">
        <v>1</v>
      </c>
      <c r="J136" s="8">
        <f t="shared" si="7"/>
        <v>0.25</v>
      </c>
    </row>
    <row r="137" spans="1:10" ht="45" x14ac:dyDescent="0.25">
      <c r="A137" s="3">
        <v>15</v>
      </c>
      <c r="B137" s="28" t="s">
        <v>90</v>
      </c>
      <c r="D137" s="4">
        <v>8</v>
      </c>
      <c r="F137" s="3">
        <v>2014</v>
      </c>
      <c r="G137" s="8">
        <f t="shared" si="6"/>
        <v>12.5</v>
      </c>
      <c r="H137" s="4">
        <v>1</v>
      </c>
      <c r="J137" s="8">
        <f t="shared" si="7"/>
        <v>0.125</v>
      </c>
    </row>
    <row r="138" spans="1:10" ht="45" x14ac:dyDescent="0.25">
      <c r="A138" s="3">
        <v>16</v>
      </c>
      <c r="B138" s="28" t="s">
        <v>91</v>
      </c>
      <c r="D138" s="4">
        <v>6</v>
      </c>
      <c r="F138" s="3">
        <v>2014</v>
      </c>
      <c r="G138" s="8">
        <f t="shared" si="6"/>
        <v>16.666666666666668</v>
      </c>
      <c r="H138" s="4">
        <v>1</v>
      </c>
      <c r="J138" s="8">
        <f t="shared" si="7"/>
        <v>0.16666666666666669</v>
      </c>
    </row>
    <row r="139" spans="1:10" ht="30" x14ac:dyDescent="0.25">
      <c r="A139" s="3">
        <v>17</v>
      </c>
      <c r="B139" s="28" t="s">
        <v>92</v>
      </c>
      <c r="D139" s="4">
        <v>2</v>
      </c>
      <c r="F139" s="3">
        <v>2014</v>
      </c>
      <c r="G139" s="8">
        <f t="shared" si="6"/>
        <v>50</v>
      </c>
      <c r="H139" s="4">
        <v>1</v>
      </c>
      <c r="J139" s="8">
        <f t="shared" si="7"/>
        <v>0.5</v>
      </c>
    </row>
    <row r="140" spans="1:10" ht="45" x14ac:dyDescent="0.25">
      <c r="A140" s="3">
        <v>18</v>
      </c>
      <c r="B140" s="28" t="s">
        <v>93</v>
      </c>
      <c r="D140" s="4">
        <v>3</v>
      </c>
      <c r="F140" s="3">
        <v>2014</v>
      </c>
      <c r="G140" s="8">
        <f t="shared" si="6"/>
        <v>33.333333333333336</v>
      </c>
      <c r="H140" s="4">
        <v>1</v>
      </c>
      <c r="J140" s="8">
        <f t="shared" si="7"/>
        <v>0.33333333333333337</v>
      </c>
    </row>
    <row r="141" spans="1:10" ht="45" x14ac:dyDescent="0.25">
      <c r="A141" s="3">
        <v>19</v>
      </c>
      <c r="B141" s="28" t="s">
        <v>94</v>
      </c>
      <c r="D141" s="4">
        <v>2</v>
      </c>
      <c r="F141" s="3">
        <v>2014</v>
      </c>
      <c r="G141" s="8">
        <f t="shared" si="6"/>
        <v>50</v>
      </c>
      <c r="H141" s="4">
        <v>1</v>
      </c>
      <c r="J141" s="8">
        <f t="shared" si="7"/>
        <v>0.5</v>
      </c>
    </row>
    <row r="142" spans="1:10" ht="30" x14ac:dyDescent="0.25">
      <c r="A142" s="3">
        <v>20</v>
      </c>
      <c r="B142" s="28" t="s">
        <v>95</v>
      </c>
      <c r="D142" s="4">
        <v>2</v>
      </c>
      <c r="F142" s="3">
        <v>2014</v>
      </c>
      <c r="G142" s="8">
        <f t="shared" si="6"/>
        <v>50</v>
      </c>
      <c r="H142" s="4">
        <v>1</v>
      </c>
      <c r="J142" s="8">
        <f t="shared" si="7"/>
        <v>0.5</v>
      </c>
    </row>
    <row r="143" spans="1:10" ht="30.75" customHeight="1" x14ac:dyDescent="0.25">
      <c r="A143" s="3">
        <v>21</v>
      </c>
      <c r="B143" s="29" t="s">
        <v>96</v>
      </c>
      <c r="D143" s="4">
        <v>5</v>
      </c>
      <c r="F143" s="3">
        <v>2014</v>
      </c>
      <c r="G143" s="8">
        <f t="shared" si="6"/>
        <v>20</v>
      </c>
      <c r="H143" s="4">
        <v>1</v>
      </c>
      <c r="J143" s="8">
        <f t="shared" si="7"/>
        <v>0.2</v>
      </c>
    </row>
    <row r="144" spans="1:10" ht="30" x14ac:dyDescent="0.25">
      <c r="A144" s="3">
        <v>22</v>
      </c>
      <c r="B144" s="28" t="s">
        <v>97</v>
      </c>
      <c r="D144" s="4">
        <v>2</v>
      </c>
      <c r="F144" s="3">
        <v>2014</v>
      </c>
      <c r="G144" s="8">
        <f t="shared" si="6"/>
        <v>50</v>
      </c>
      <c r="H144" s="4">
        <v>1</v>
      </c>
      <c r="J144" s="8">
        <f t="shared" si="7"/>
        <v>0.5</v>
      </c>
    </row>
    <row r="145" spans="1:10" ht="30" customHeight="1" x14ac:dyDescent="0.25">
      <c r="A145" s="3">
        <v>23</v>
      </c>
      <c r="B145" s="29" t="s">
        <v>98</v>
      </c>
      <c r="D145" s="4">
        <v>3</v>
      </c>
      <c r="F145" s="3">
        <v>2014</v>
      </c>
      <c r="G145" s="8">
        <f t="shared" si="6"/>
        <v>33.333333333333336</v>
      </c>
      <c r="H145" s="4">
        <v>1</v>
      </c>
      <c r="J145" s="8">
        <f t="shared" si="7"/>
        <v>0.33333333333333337</v>
      </c>
    </row>
    <row r="146" spans="1:10" ht="45" x14ac:dyDescent="0.25">
      <c r="A146" s="3">
        <v>24</v>
      </c>
      <c r="B146" s="28" t="s">
        <v>99</v>
      </c>
      <c r="D146" s="4">
        <v>6</v>
      </c>
      <c r="F146" s="3">
        <v>2014</v>
      </c>
      <c r="G146" s="8">
        <f t="shared" si="6"/>
        <v>16.666666666666668</v>
      </c>
      <c r="H146" s="4">
        <v>1</v>
      </c>
      <c r="J146" s="8">
        <f t="shared" si="7"/>
        <v>0.16666666666666669</v>
      </c>
    </row>
    <row r="147" spans="1:10" ht="45.75" customHeight="1" x14ac:dyDescent="0.25">
      <c r="A147" s="3">
        <v>25</v>
      </c>
      <c r="B147" s="28" t="s">
        <v>100</v>
      </c>
      <c r="D147" s="4">
        <v>6</v>
      </c>
      <c r="F147" s="3">
        <v>2014</v>
      </c>
      <c r="G147" s="8">
        <f t="shared" si="6"/>
        <v>16.666666666666668</v>
      </c>
      <c r="H147" s="4">
        <v>1</v>
      </c>
      <c r="J147" s="8">
        <f t="shared" si="7"/>
        <v>0.16666666666666669</v>
      </c>
    </row>
    <row r="148" spans="1:10" ht="30" x14ac:dyDescent="0.25">
      <c r="A148" s="3">
        <v>26</v>
      </c>
      <c r="B148" s="13" t="s">
        <v>101</v>
      </c>
      <c r="D148" s="4">
        <v>3</v>
      </c>
      <c r="F148" s="3">
        <v>2014</v>
      </c>
      <c r="G148" s="8">
        <f t="shared" si="6"/>
        <v>33.333333333333336</v>
      </c>
      <c r="H148" s="4">
        <v>1</v>
      </c>
      <c r="J148" s="8">
        <f t="shared" si="7"/>
        <v>0.33333333333333337</v>
      </c>
    </row>
    <row r="149" spans="1:10" ht="45" x14ac:dyDescent="0.25">
      <c r="A149" s="3">
        <v>27</v>
      </c>
      <c r="B149" s="28" t="s">
        <v>102</v>
      </c>
      <c r="D149" s="4">
        <v>5</v>
      </c>
      <c r="F149" s="3">
        <v>2014</v>
      </c>
      <c r="G149" s="8">
        <f t="shared" si="6"/>
        <v>20</v>
      </c>
      <c r="H149" s="4">
        <v>1</v>
      </c>
      <c r="J149" s="8">
        <f t="shared" si="7"/>
        <v>0.2</v>
      </c>
    </row>
    <row r="150" spans="1:10" ht="46.5" customHeight="1" x14ac:dyDescent="0.25">
      <c r="A150" s="3">
        <v>28</v>
      </c>
      <c r="B150" s="28" t="s">
        <v>103</v>
      </c>
      <c r="D150" s="4">
        <v>5</v>
      </c>
      <c r="F150" s="3">
        <v>2014</v>
      </c>
      <c r="G150" s="8">
        <f t="shared" si="6"/>
        <v>20</v>
      </c>
      <c r="H150" s="4">
        <v>1</v>
      </c>
      <c r="J150" s="8">
        <f t="shared" si="7"/>
        <v>0.2</v>
      </c>
    </row>
    <row r="151" spans="1:10" ht="45" x14ac:dyDescent="0.25">
      <c r="A151" s="3">
        <v>29</v>
      </c>
      <c r="B151" s="28" t="s">
        <v>104</v>
      </c>
      <c r="D151" s="4">
        <v>5</v>
      </c>
      <c r="F151" s="3">
        <v>2014</v>
      </c>
      <c r="G151" s="8">
        <f t="shared" si="6"/>
        <v>20</v>
      </c>
      <c r="H151" s="4">
        <v>1</v>
      </c>
      <c r="J151" s="8">
        <f t="shared" si="7"/>
        <v>0.2</v>
      </c>
    </row>
    <row r="152" spans="1:10" ht="45" x14ac:dyDescent="0.25">
      <c r="A152" s="3">
        <v>30</v>
      </c>
      <c r="B152" s="28" t="s">
        <v>105</v>
      </c>
      <c r="D152" s="4">
        <v>7</v>
      </c>
      <c r="F152" s="3">
        <v>2013</v>
      </c>
      <c r="G152" s="8">
        <f t="shared" si="6"/>
        <v>14.285714285714286</v>
      </c>
      <c r="H152" s="4">
        <v>1</v>
      </c>
      <c r="J152" s="8">
        <f t="shared" si="7"/>
        <v>0.14285714285714288</v>
      </c>
    </row>
    <row r="153" spans="1:10" ht="30" x14ac:dyDescent="0.25">
      <c r="A153" s="3">
        <v>31</v>
      </c>
      <c r="B153" s="28" t="s">
        <v>106</v>
      </c>
      <c r="D153" s="4">
        <v>2</v>
      </c>
      <c r="F153" s="3">
        <v>2013</v>
      </c>
      <c r="G153" s="8">
        <f t="shared" si="6"/>
        <v>50</v>
      </c>
      <c r="H153" s="4">
        <v>1</v>
      </c>
      <c r="J153" s="8">
        <f t="shared" si="7"/>
        <v>0.5</v>
      </c>
    </row>
    <row r="154" spans="1:10" ht="60" x14ac:dyDescent="0.25">
      <c r="A154" s="3">
        <v>32</v>
      </c>
      <c r="B154" s="28" t="s">
        <v>107</v>
      </c>
      <c r="D154" s="4">
        <v>6</v>
      </c>
      <c r="F154" s="3">
        <v>2013</v>
      </c>
      <c r="G154" s="8">
        <f t="shared" si="6"/>
        <v>16.666666666666668</v>
      </c>
      <c r="H154" s="4">
        <v>1</v>
      </c>
      <c r="J154" s="8">
        <f t="shared" si="7"/>
        <v>0.16666666666666669</v>
      </c>
    </row>
    <row r="155" spans="1:10" ht="30" x14ac:dyDescent="0.25">
      <c r="A155" s="3">
        <v>33</v>
      </c>
      <c r="B155" s="28" t="s">
        <v>108</v>
      </c>
      <c r="D155" s="4">
        <v>3</v>
      </c>
      <c r="F155" s="3">
        <v>2013</v>
      </c>
      <c r="G155" s="8">
        <f t="shared" ref="G155:G186" si="8">100/D155</f>
        <v>33.333333333333336</v>
      </c>
      <c r="H155" s="4">
        <v>1</v>
      </c>
      <c r="J155" s="8">
        <f t="shared" ref="J155:J186" si="9">H155*(G155/100)</f>
        <v>0.33333333333333337</v>
      </c>
    </row>
    <row r="156" spans="1:10" ht="45.75" customHeight="1" x14ac:dyDescent="0.25">
      <c r="A156" s="3">
        <v>34</v>
      </c>
      <c r="B156" s="29" t="s">
        <v>109</v>
      </c>
      <c r="D156" s="4">
        <v>5</v>
      </c>
      <c r="F156" s="3">
        <v>2013</v>
      </c>
      <c r="G156" s="8">
        <f t="shared" si="8"/>
        <v>20</v>
      </c>
      <c r="H156" s="4">
        <v>1</v>
      </c>
      <c r="J156" s="8">
        <f t="shared" si="9"/>
        <v>0.2</v>
      </c>
    </row>
    <row r="157" spans="1:10" ht="46.5" customHeight="1" x14ac:dyDescent="0.25">
      <c r="A157" s="3">
        <v>35</v>
      </c>
      <c r="B157" s="29" t="s">
        <v>110</v>
      </c>
      <c r="D157" s="4">
        <v>3</v>
      </c>
      <c r="F157" s="3">
        <v>2013</v>
      </c>
      <c r="G157" s="8">
        <f t="shared" si="8"/>
        <v>33.333333333333336</v>
      </c>
      <c r="H157" s="4">
        <v>1</v>
      </c>
      <c r="J157" s="8">
        <f t="shared" si="9"/>
        <v>0.33333333333333337</v>
      </c>
    </row>
    <row r="158" spans="1:10" ht="45" x14ac:dyDescent="0.25">
      <c r="A158" s="3">
        <v>36</v>
      </c>
      <c r="B158" s="28" t="s">
        <v>111</v>
      </c>
      <c r="D158" s="4">
        <v>2</v>
      </c>
      <c r="F158" s="3">
        <v>2013</v>
      </c>
      <c r="G158" s="8">
        <f t="shared" si="8"/>
        <v>50</v>
      </c>
      <c r="H158" s="4">
        <v>1</v>
      </c>
      <c r="J158" s="8">
        <f t="shared" si="9"/>
        <v>0.5</v>
      </c>
    </row>
    <row r="159" spans="1:10" ht="60" x14ac:dyDescent="0.25">
      <c r="A159" s="3">
        <v>37</v>
      </c>
      <c r="B159" s="28" t="s">
        <v>112</v>
      </c>
      <c r="D159" s="4">
        <v>4</v>
      </c>
      <c r="F159" s="3">
        <v>2013</v>
      </c>
      <c r="G159" s="8">
        <f t="shared" si="8"/>
        <v>25</v>
      </c>
      <c r="H159" s="4">
        <v>1</v>
      </c>
      <c r="J159" s="8">
        <f t="shared" si="9"/>
        <v>0.25</v>
      </c>
    </row>
    <row r="160" spans="1:10" ht="60" x14ac:dyDescent="0.25">
      <c r="A160" s="3">
        <v>38</v>
      </c>
      <c r="B160" s="28" t="s">
        <v>113</v>
      </c>
      <c r="D160" s="4">
        <v>7</v>
      </c>
      <c r="F160" s="3">
        <v>2013</v>
      </c>
      <c r="G160" s="8">
        <f t="shared" si="8"/>
        <v>14.285714285714286</v>
      </c>
      <c r="H160" s="4">
        <v>1</v>
      </c>
      <c r="J160" s="8">
        <f t="shared" si="9"/>
        <v>0.14285714285714288</v>
      </c>
    </row>
    <row r="161" spans="1:10" ht="45" x14ac:dyDescent="0.25">
      <c r="A161" s="3">
        <v>39</v>
      </c>
      <c r="B161" s="28" t="s">
        <v>114</v>
      </c>
      <c r="D161" s="4">
        <v>4</v>
      </c>
      <c r="F161" s="3">
        <v>2013</v>
      </c>
      <c r="G161" s="8">
        <f t="shared" si="8"/>
        <v>25</v>
      </c>
      <c r="H161" s="4">
        <v>1</v>
      </c>
      <c r="J161" s="8">
        <f t="shared" si="9"/>
        <v>0.25</v>
      </c>
    </row>
    <row r="162" spans="1:10" ht="30" x14ac:dyDescent="0.25">
      <c r="A162" s="3">
        <v>40</v>
      </c>
      <c r="B162" s="28" t="s">
        <v>115</v>
      </c>
      <c r="D162" s="4">
        <v>2</v>
      </c>
      <c r="F162" s="3">
        <v>2013</v>
      </c>
      <c r="G162" s="8">
        <f t="shared" si="8"/>
        <v>50</v>
      </c>
      <c r="H162" s="4">
        <v>1</v>
      </c>
      <c r="J162" s="8">
        <f t="shared" si="9"/>
        <v>0.5</v>
      </c>
    </row>
    <row r="163" spans="1:10" ht="30" x14ac:dyDescent="0.25">
      <c r="A163" s="3">
        <v>41</v>
      </c>
      <c r="B163" s="28" t="s">
        <v>116</v>
      </c>
      <c r="D163" s="4">
        <v>3</v>
      </c>
      <c r="F163" s="3">
        <v>2013</v>
      </c>
      <c r="G163" s="8">
        <f t="shared" si="8"/>
        <v>33.333333333333336</v>
      </c>
      <c r="H163" s="4">
        <v>1</v>
      </c>
      <c r="J163" s="8">
        <f t="shared" si="9"/>
        <v>0.33333333333333337</v>
      </c>
    </row>
    <row r="164" spans="1:10" ht="45" x14ac:dyDescent="0.25">
      <c r="A164" s="3">
        <v>42</v>
      </c>
      <c r="B164" s="28" t="s">
        <v>117</v>
      </c>
      <c r="D164" s="4">
        <v>4</v>
      </c>
      <c r="F164" s="3">
        <v>2013</v>
      </c>
      <c r="G164" s="8">
        <f t="shared" si="8"/>
        <v>25</v>
      </c>
      <c r="H164" s="4">
        <v>1</v>
      </c>
      <c r="J164" s="8">
        <f t="shared" si="9"/>
        <v>0.25</v>
      </c>
    </row>
    <row r="165" spans="1:10" ht="60" x14ac:dyDescent="0.25">
      <c r="A165" s="3">
        <v>43</v>
      </c>
      <c r="B165" s="28" t="s">
        <v>118</v>
      </c>
      <c r="D165" s="4">
        <v>4</v>
      </c>
      <c r="F165" s="3">
        <v>2012</v>
      </c>
      <c r="G165" s="8">
        <f t="shared" si="8"/>
        <v>25</v>
      </c>
      <c r="H165" s="4">
        <v>1</v>
      </c>
      <c r="J165" s="8">
        <f t="shared" si="9"/>
        <v>0.25</v>
      </c>
    </row>
    <row r="166" spans="1:10" ht="60" x14ac:dyDescent="0.25">
      <c r="A166" s="3">
        <v>44</v>
      </c>
      <c r="B166" s="28" t="s">
        <v>119</v>
      </c>
      <c r="D166" s="4">
        <v>4</v>
      </c>
      <c r="F166" s="3">
        <v>2012</v>
      </c>
      <c r="G166" s="8">
        <f t="shared" si="8"/>
        <v>25</v>
      </c>
      <c r="H166" s="4">
        <v>1</v>
      </c>
      <c r="J166" s="8">
        <f t="shared" si="9"/>
        <v>0.25</v>
      </c>
    </row>
    <row r="167" spans="1:10" ht="60" x14ac:dyDescent="0.25">
      <c r="A167" s="3">
        <v>45</v>
      </c>
      <c r="B167" s="28" t="s">
        <v>120</v>
      </c>
      <c r="D167" s="4">
        <v>4</v>
      </c>
      <c r="F167" s="3">
        <v>2012</v>
      </c>
      <c r="G167" s="8">
        <f t="shared" si="8"/>
        <v>25</v>
      </c>
      <c r="H167" s="4">
        <v>1</v>
      </c>
      <c r="J167" s="8">
        <f t="shared" si="9"/>
        <v>0.25</v>
      </c>
    </row>
    <row r="168" spans="1:10" ht="45" x14ac:dyDescent="0.25">
      <c r="A168" s="3">
        <v>46</v>
      </c>
      <c r="B168" s="28" t="s">
        <v>121</v>
      </c>
      <c r="D168" s="4">
        <v>2</v>
      </c>
      <c r="F168" s="3">
        <v>2012</v>
      </c>
      <c r="G168" s="8">
        <f t="shared" si="8"/>
        <v>50</v>
      </c>
      <c r="H168" s="4">
        <v>1</v>
      </c>
      <c r="J168" s="8">
        <f t="shared" si="9"/>
        <v>0.5</v>
      </c>
    </row>
    <row r="169" spans="1:10" ht="60" x14ac:dyDescent="0.25">
      <c r="A169" s="3">
        <v>47</v>
      </c>
      <c r="B169" s="28" t="s">
        <v>122</v>
      </c>
      <c r="D169" s="4">
        <v>5</v>
      </c>
      <c r="F169" s="3">
        <v>2012</v>
      </c>
      <c r="G169" s="8">
        <f t="shared" si="8"/>
        <v>20</v>
      </c>
      <c r="H169" s="4">
        <v>1</v>
      </c>
      <c r="J169" s="8">
        <f t="shared" si="9"/>
        <v>0.2</v>
      </c>
    </row>
    <row r="170" spans="1:10" ht="46.5" customHeight="1" x14ac:dyDescent="0.25">
      <c r="A170" s="3">
        <v>48</v>
      </c>
      <c r="B170" s="29" t="s">
        <v>123</v>
      </c>
      <c r="D170" s="4">
        <v>4</v>
      </c>
      <c r="F170" s="3">
        <v>2012</v>
      </c>
      <c r="G170" s="8">
        <f t="shared" si="8"/>
        <v>25</v>
      </c>
      <c r="H170" s="4">
        <v>1</v>
      </c>
      <c r="J170" s="8">
        <f t="shared" si="9"/>
        <v>0.25</v>
      </c>
    </row>
    <row r="171" spans="1:10" ht="60" x14ac:dyDescent="0.25">
      <c r="A171" s="3">
        <v>49</v>
      </c>
      <c r="B171" s="28" t="s">
        <v>124</v>
      </c>
      <c r="D171" s="4">
        <v>6</v>
      </c>
      <c r="F171" s="3">
        <v>2012</v>
      </c>
      <c r="G171" s="8">
        <f t="shared" si="8"/>
        <v>16.666666666666668</v>
      </c>
      <c r="H171" s="4">
        <v>1</v>
      </c>
      <c r="J171" s="8">
        <f t="shared" si="9"/>
        <v>0.16666666666666669</v>
      </c>
    </row>
    <row r="172" spans="1:10" ht="60" x14ac:dyDescent="0.25">
      <c r="A172" s="3">
        <v>50</v>
      </c>
      <c r="B172" s="28" t="s">
        <v>125</v>
      </c>
      <c r="D172" s="4">
        <v>4</v>
      </c>
      <c r="F172" s="3">
        <v>2012</v>
      </c>
      <c r="G172" s="8">
        <f t="shared" si="8"/>
        <v>25</v>
      </c>
      <c r="H172" s="4">
        <v>1</v>
      </c>
      <c r="J172" s="8">
        <f t="shared" si="9"/>
        <v>0.25</v>
      </c>
    </row>
    <row r="173" spans="1:10" ht="45" x14ac:dyDescent="0.25">
      <c r="A173" s="3">
        <v>51</v>
      </c>
      <c r="B173" s="28" t="s">
        <v>126</v>
      </c>
      <c r="D173" s="4">
        <v>5</v>
      </c>
      <c r="F173" s="3">
        <v>2011</v>
      </c>
      <c r="G173" s="8">
        <f t="shared" si="8"/>
        <v>20</v>
      </c>
      <c r="H173" s="4">
        <v>1</v>
      </c>
      <c r="J173" s="8">
        <f t="shared" si="9"/>
        <v>0.2</v>
      </c>
    </row>
    <row r="174" spans="1:10" ht="30" x14ac:dyDescent="0.25">
      <c r="A174" s="3">
        <v>52</v>
      </c>
      <c r="B174" s="28" t="s">
        <v>127</v>
      </c>
      <c r="D174" s="4">
        <v>3</v>
      </c>
      <c r="F174" s="3">
        <v>2011</v>
      </c>
      <c r="G174" s="8">
        <f t="shared" si="8"/>
        <v>33.333333333333336</v>
      </c>
      <c r="H174" s="4">
        <v>1</v>
      </c>
      <c r="J174" s="8">
        <f t="shared" si="9"/>
        <v>0.33333333333333337</v>
      </c>
    </row>
    <row r="175" spans="1:10" ht="60" x14ac:dyDescent="0.25">
      <c r="A175" s="3">
        <v>53</v>
      </c>
      <c r="B175" s="28" t="s">
        <v>128</v>
      </c>
      <c r="D175" s="4">
        <v>4</v>
      </c>
      <c r="F175" s="3">
        <v>2011</v>
      </c>
      <c r="G175" s="8">
        <f t="shared" si="8"/>
        <v>25</v>
      </c>
      <c r="H175" s="4">
        <v>1</v>
      </c>
      <c r="J175" s="8">
        <f t="shared" si="9"/>
        <v>0.25</v>
      </c>
    </row>
    <row r="176" spans="1:10" ht="45" x14ac:dyDescent="0.25">
      <c r="A176" s="3">
        <v>54</v>
      </c>
      <c r="B176" s="28" t="s">
        <v>129</v>
      </c>
      <c r="D176" s="4">
        <v>6</v>
      </c>
      <c r="F176" s="3">
        <v>2011</v>
      </c>
      <c r="G176" s="8">
        <f t="shared" si="8"/>
        <v>16.666666666666668</v>
      </c>
      <c r="H176" s="4">
        <v>1</v>
      </c>
      <c r="J176" s="8">
        <f t="shared" si="9"/>
        <v>0.16666666666666669</v>
      </c>
    </row>
    <row r="177" spans="1:10" ht="45" x14ac:dyDescent="0.25">
      <c r="A177" s="3">
        <v>55</v>
      </c>
      <c r="B177" s="28" t="s">
        <v>130</v>
      </c>
      <c r="D177" s="4">
        <v>3</v>
      </c>
      <c r="F177" s="3">
        <v>2011</v>
      </c>
      <c r="G177" s="8">
        <f t="shared" si="8"/>
        <v>33.333333333333336</v>
      </c>
      <c r="H177" s="4">
        <v>1</v>
      </c>
      <c r="J177" s="8">
        <f t="shared" si="9"/>
        <v>0.33333333333333337</v>
      </c>
    </row>
    <row r="178" spans="1:10" ht="45" x14ac:dyDescent="0.25">
      <c r="A178" s="3">
        <v>56</v>
      </c>
      <c r="B178" s="28" t="s">
        <v>131</v>
      </c>
      <c r="D178" s="4">
        <v>3</v>
      </c>
      <c r="F178" s="3">
        <v>2011</v>
      </c>
      <c r="G178" s="8">
        <f t="shared" si="8"/>
        <v>33.333333333333336</v>
      </c>
      <c r="H178" s="4">
        <v>1</v>
      </c>
      <c r="J178" s="8">
        <f t="shared" si="9"/>
        <v>0.33333333333333337</v>
      </c>
    </row>
    <row r="179" spans="1:10" ht="45" x14ac:dyDescent="0.25">
      <c r="A179" s="3">
        <v>57</v>
      </c>
      <c r="B179" s="28" t="s">
        <v>132</v>
      </c>
      <c r="D179" s="4">
        <v>5</v>
      </c>
      <c r="F179" s="3">
        <v>2011</v>
      </c>
      <c r="G179" s="8">
        <f t="shared" si="8"/>
        <v>20</v>
      </c>
      <c r="H179" s="4">
        <v>1</v>
      </c>
      <c r="J179" s="8">
        <f t="shared" si="9"/>
        <v>0.2</v>
      </c>
    </row>
    <row r="180" spans="1:10" ht="30" x14ac:dyDescent="0.25">
      <c r="A180" s="3">
        <v>58</v>
      </c>
      <c r="B180" s="28" t="s">
        <v>133</v>
      </c>
      <c r="D180" s="4">
        <v>4</v>
      </c>
      <c r="F180" s="3">
        <v>2011</v>
      </c>
      <c r="G180" s="8">
        <f t="shared" si="8"/>
        <v>25</v>
      </c>
      <c r="H180" s="4">
        <v>1</v>
      </c>
      <c r="J180" s="8">
        <f t="shared" si="9"/>
        <v>0.25</v>
      </c>
    </row>
    <row r="181" spans="1:10" ht="45" x14ac:dyDescent="0.25">
      <c r="A181" s="3">
        <v>59</v>
      </c>
      <c r="B181" s="28" t="s">
        <v>134</v>
      </c>
      <c r="D181" s="4">
        <v>5</v>
      </c>
      <c r="F181" s="3">
        <v>2011</v>
      </c>
      <c r="G181" s="8">
        <f t="shared" si="8"/>
        <v>20</v>
      </c>
      <c r="H181" s="4">
        <v>1</v>
      </c>
      <c r="J181" s="8">
        <f t="shared" si="9"/>
        <v>0.2</v>
      </c>
    </row>
    <row r="182" spans="1:10" ht="60" x14ac:dyDescent="0.25">
      <c r="A182" s="3">
        <v>60</v>
      </c>
      <c r="B182" s="28" t="s">
        <v>135</v>
      </c>
      <c r="D182" s="4">
        <v>5</v>
      </c>
      <c r="F182" s="3">
        <v>2010</v>
      </c>
      <c r="G182" s="8">
        <f t="shared" si="8"/>
        <v>20</v>
      </c>
      <c r="H182" s="4">
        <v>1</v>
      </c>
      <c r="J182" s="8">
        <f t="shared" si="9"/>
        <v>0.2</v>
      </c>
    </row>
    <row r="183" spans="1:10" ht="45" x14ac:dyDescent="0.25">
      <c r="A183" s="3">
        <v>61</v>
      </c>
      <c r="B183" s="28" t="s">
        <v>136</v>
      </c>
      <c r="D183" s="4">
        <v>5</v>
      </c>
      <c r="F183" s="3">
        <v>2010</v>
      </c>
      <c r="G183" s="8">
        <f t="shared" si="8"/>
        <v>20</v>
      </c>
      <c r="H183" s="4">
        <v>1</v>
      </c>
      <c r="J183" s="8">
        <f t="shared" si="9"/>
        <v>0.2</v>
      </c>
    </row>
    <row r="184" spans="1:10" ht="30" x14ac:dyDescent="0.25">
      <c r="A184" s="3">
        <v>62</v>
      </c>
      <c r="B184" s="28" t="s">
        <v>137</v>
      </c>
      <c r="D184" s="4">
        <v>3</v>
      </c>
      <c r="F184" s="3">
        <v>2010</v>
      </c>
      <c r="G184" s="8">
        <f t="shared" si="8"/>
        <v>33.333333333333336</v>
      </c>
      <c r="H184" s="4">
        <v>1</v>
      </c>
      <c r="J184" s="8">
        <f t="shared" si="9"/>
        <v>0.33333333333333337</v>
      </c>
    </row>
    <row r="185" spans="1:10" ht="30" x14ac:dyDescent="0.25">
      <c r="A185" s="3">
        <v>63</v>
      </c>
      <c r="B185" s="28" t="s">
        <v>138</v>
      </c>
      <c r="D185" s="4">
        <v>5</v>
      </c>
      <c r="F185" s="3">
        <v>2010</v>
      </c>
      <c r="G185" s="8">
        <f t="shared" si="8"/>
        <v>20</v>
      </c>
      <c r="H185" s="4">
        <v>1</v>
      </c>
      <c r="J185" s="8">
        <f t="shared" si="9"/>
        <v>0.2</v>
      </c>
    </row>
    <row r="186" spans="1:10" ht="60" x14ac:dyDescent="0.25">
      <c r="A186" s="3">
        <v>64</v>
      </c>
      <c r="B186" s="28" t="s">
        <v>139</v>
      </c>
      <c r="D186" s="4">
        <v>5</v>
      </c>
      <c r="F186" s="3">
        <v>2010</v>
      </c>
      <c r="G186" s="8">
        <f t="shared" si="8"/>
        <v>20</v>
      </c>
      <c r="H186" s="4">
        <v>1</v>
      </c>
      <c r="J186" s="8">
        <f t="shared" si="9"/>
        <v>0.2</v>
      </c>
    </row>
    <row r="187" spans="1:10" ht="30" x14ac:dyDescent="0.25">
      <c r="A187" s="3">
        <v>65</v>
      </c>
      <c r="B187" s="28" t="s">
        <v>140</v>
      </c>
      <c r="D187" s="4">
        <v>3</v>
      </c>
      <c r="F187" s="3">
        <v>2010</v>
      </c>
      <c r="G187" s="8">
        <f t="shared" ref="G187:G216" si="10">100/D187</f>
        <v>33.333333333333336</v>
      </c>
      <c r="H187" s="4">
        <v>1</v>
      </c>
      <c r="J187" s="8">
        <f t="shared" ref="J187:J216" si="11">H187*(G187/100)</f>
        <v>0.33333333333333337</v>
      </c>
    </row>
    <row r="188" spans="1:10" ht="31.5" customHeight="1" x14ac:dyDescent="0.25">
      <c r="A188" s="3">
        <v>66</v>
      </c>
      <c r="B188" s="28" t="s">
        <v>141</v>
      </c>
      <c r="D188" s="4">
        <v>2</v>
      </c>
      <c r="F188" s="3">
        <v>2010</v>
      </c>
      <c r="G188" s="8">
        <f t="shared" si="10"/>
        <v>50</v>
      </c>
      <c r="H188" s="4">
        <v>1</v>
      </c>
      <c r="J188" s="8">
        <f t="shared" si="11"/>
        <v>0.5</v>
      </c>
    </row>
    <row r="189" spans="1:10" ht="45" x14ac:dyDescent="0.25">
      <c r="A189" s="3">
        <v>67</v>
      </c>
      <c r="B189" s="28" t="s">
        <v>142</v>
      </c>
      <c r="D189" s="4">
        <v>2</v>
      </c>
      <c r="F189" s="3">
        <v>2010</v>
      </c>
      <c r="G189" s="8">
        <f t="shared" si="10"/>
        <v>50</v>
      </c>
      <c r="H189" s="4">
        <v>1</v>
      </c>
      <c r="J189" s="8">
        <f t="shared" si="11"/>
        <v>0.5</v>
      </c>
    </row>
    <row r="190" spans="1:10" ht="45" x14ac:dyDescent="0.25">
      <c r="A190" s="3">
        <v>68</v>
      </c>
      <c r="B190" s="28" t="s">
        <v>143</v>
      </c>
      <c r="D190" s="4">
        <v>6</v>
      </c>
      <c r="F190" s="3">
        <v>2010</v>
      </c>
      <c r="G190" s="8">
        <f t="shared" si="10"/>
        <v>16.666666666666668</v>
      </c>
      <c r="H190" s="4">
        <v>1</v>
      </c>
      <c r="J190" s="8">
        <f t="shared" si="11"/>
        <v>0.16666666666666669</v>
      </c>
    </row>
    <row r="191" spans="1:10" ht="45" x14ac:dyDescent="0.25">
      <c r="A191" s="3">
        <v>69</v>
      </c>
      <c r="B191" s="28" t="s">
        <v>144</v>
      </c>
      <c r="D191" s="4">
        <v>4</v>
      </c>
      <c r="F191" s="3">
        <v>2010</v>
      </c>
      <c r="G191" s="8">
        <f t="shared" si="10"/>
        <v>25</v>
      </c>
      <c r="H191" s="4">
        <v>1</v>
      </c>
      <c r="J191" s="8">
        <f t="shared" si="11"/>
        <v>0.25</v>
      </c>
    </row>
    <row r="192" spans="1:10" ht="45" x14ac:dyDescent="0.25">
      <c r="A192" s="3">
        <v>70</v>
      </c>
      <c r="B192" s="28" t="s">
        <v>145</v>
      </c>
      <c r="D192" s="4">
        <v>3</v>
      </c>
      <c r="F192" s="3">
        <v>2010</v>
      </c>
      <c r="G192" s="8">
        <f t="shared" si="10"/>
        <v>33.333333333333336</v>
      </c>
      <c r="H192" s="4">
        <v>1</v>
      </c>
      <c r="J192" s="8">
        <f t="shared" si="11"/>
        <v>0.33333333333333337</v>
      </c>
    </row>
    <row r="193" spans="1:10" ht="60" x14ac:dyDescent="0.25">
      <c r="A193" s="3">
        <v>71</v>
      </c>
      <c r="B193" s="28" t="s">
        <v>146</v>
      </c>
      <c r="D193" s="4">
        <v>5</v>
      </c>
      <c r="F193" s="3">
        <v>2010</v>
      </c>
      <c r="G193" s="8">
        <f t="shared" si="10"/>
        <v>20</v>
      </c>
      <c r="H193" s="4">
        <v>1</v>
      </c>
      <c r="J193" s="8">
        <f t="shared" si="11"/>
        <v>0.2</v>
      </c>
    </row>
    <row r="194" spans="1:10" ht="45" x14ac:dyDescent="0.25">
      <c r="A194" s="3">
        <v>72</v>
      </c>
      <c r="B194" s="28" t="s">
        <v>147</v>
      </c>
      <c r="D194" s="4">
        <v>4</v>
      </c>
      <c r="F194" s="3">
        <v>2010</v>
      </c>
      <c r="G194" s="8">
        <f t="shared" si="10"/>
        <v>25</v>
      </c>
      <c r="H194" s="4">
        <v>1</v>
      </c>
      <c r="J194" s="8">
        <f t="shared" si="11"/>
        <v>0.25</v>
      </c>
    </row>
    <row r="195" spans="1:10" ht="45" x14ac:dyDescent="0.25">
      <c r="A195" s="3">
        <v>73</v>
      </c>
      <c r="B195" s="28" t="s">
        <v>148</v>
      </c>
      <c r="D195" s="4">
        <v>3</v>
      </c>
      <c r="F195" s="3">
        <v>2010</v>
      </c>
      <c r="G195" s="8">
        <f t="shared" si="10"/>
        <v>33.333333333333336</v>
      </c>
      <c r="H195" s="4">
        <v>1</v>
      </c>
      <c r="J195" s="8">
        <f t="shared" si="11"/>
        <v>0.33333333333333337</v>
      </c>
    </row>
    <row r="196" spans="1:10" ht="45" x14ac:dyDescent="0.25">
      <c r="A196" s="3">
        <v>74</v>
      </c>
      <c r="B196" s="28" t="s">
        <v>149</v>
      </c>
      <c r="D196" s="4">
        <v>3</v>
      </c>
      <c r="F196" s="3">
        <v>2010</v>
      </c>
      <c r="G196" s="8">
        <f t="shared" si="10"/>
        <v>33.333333333333336</v>
      </c>
      <c r="H196" s="4">
        <v>1</v>
      </c>
      <c r="J196" s="8">
        <f t="shared" si="11"/>
        <v>0.33333333333333337</v>
      </c>
    </row>
    <row r="197" spans="1:10" ht="46.5" customHeight="1" x14ac:dyDescent="0.25">
      <c r="A197" s="3">
        <v>75</v>
      </c>
      <c r="B197" s="29" t="s">
        <v>150</v>
      </c>
      <c r="D197" s="4">
        <v>3</v>
      </c>
      <c r="F197" s="3">
        <v>2010</v>
      </c>
      <c r="G197" s="8">
        <f t="shared" si="10"/>
        <v>33.333333333333336</v>
      </c>
      <c r="H197" s="4">
        <v>1</v>
      </c>
      <c r="J197" s="8">
        <f t="shared" si="11"/>
        <v>0.33333333333333337</v>
      </c>
    </row>
    <row r="198" spans="1:10" ht="45" x14ac:dyDescent="0.25">
      <c r="A198" s="3">
        <v>76</v>
      </c>
      <c r="B198" s="28" t="s">
        <v>151</v>
      </c>
      <c r="D198" s="4">
        <v>2</v>
      </c>
      <c r="F198" s="3">
        <v>2010</v>
      </c>
      <c r="G198" s="8">
        <f t="shared" si="10"/>
        <v>50</v>
      </c>
      <c r="H198" s="4">
        <v>1</v>
      </c>
      <c r="J198" s="8">
        <f t="shared" si="11"/>
        <v>0.5</v>
      </c>
    </row>
    <row r="199" spans="1:10" ht="45" x14ac:dyDescent="0.25">
      <c r="A199" s="3">
        <v>77</v>
      </c>
      <c r="B199" s="28" t="s">
        <v>152</v>
      </c>
      <c r="D199" s="4">
        <v>3</v>
      </c>
      <c r="F199" s="3">
        <v>2010</v>
      </c>
      <c r="G199" s="8">
        <f t="shared" si="10"/>
        <v>33.333333333333336</v>
      </c>
      <c r="H199" s="4">
        <v>1</v>
      </c>
      <c r="J199" s="8">
        <f t="shared" si="11"/>
        <v>0.33333333333333337</v>
      </c>
    </row>
    <row r="200" spans="1:10" ht="45" x14ac:dyDescent="0.25">
      <c r="A200" s="3">
        <v>78</v>
      </c>
      <c r="B200" s="28" t="s">
        <v>153</v>
      </c>
      <c r="D200" s="4">
        <v>4</v>
      </c>
      <c r="F200" s="3">
        <v>2010</v>
      </c>
      <c r="G200" s="8">
        <f t="shared" si="10"/>
        <v>25</v>
      </c>
      <c r="H200" s="4">
        <v>1</v>
      </c>
      <c r="J200" s="8">
        <f t="shared" si="11"/>
        <v>0.25</v>
      </c>
    </row>
    <row r="201" spans="1:10" ht="45" x14ac:dyDescent="0.25">
      <c r="A201" s="3">
        <v>79</v>
      </c>
      <c r="B201" s="28" t="s">
        <v>154</v>
      </c>
      <c r="D201" s="4">
        <v>2</v>
      </c>
      <c r="F201" s="3">
        <v>2010</v>
      </c>
      <c r="G201" s="8">
        <f t="shared" si="10"/>
        <v>50</v>
      </c>
      <c r="H201" s="4">
        <v>1</v>
      </c>
      <c r="J201" s="8">
        <f t="shared" si="11"/>
        <v>0.5</v>
      </c>
    </row>
    <row r="202" spans="1:10" ht="45" x14ac:dyDescent="0.25">
      <c r="A202" s="3">
        <v>80</v>
      </c>
      <c r="B202" s="28" t="s">
        <v>155</v>
      </c>
      <c r="D202" s="4">
        <v>5</v>
      </c>
      <c r="F202" s="3">
        <v>2010</v>
      </c>
      <c r="G202" s="8">
        <f t="shared" si="10"/>
        <v>20</v>
      </c>
      <c r="H202" s="4">
        <v>1</v>
      </c>
      <c r="J202" s="8">
        <f t="shared" si="11"/>
        <v>0.2</v>
      </c>
    </row>
    <row r="203" spans="1:10" ht="45" x14ac:dyDescent="0.25">
      <c r="A203" s="3">
        <v>81</v>
      </c>
      <c r="B203" s="28" t="s">
        <v>156</v>
      </c>
      <c r="D203" s="4">
        <v>1</v>
      </c>
      <c r="F203" s="3">
        <v>2010</v>
      </c>
      <c r="G203" s="8">
        <f t="shared" si="10"/>
        <v>100</v>
      </c>
      <c r="H203" s="4">
        <v>1</v>
      </c>
      <c r="J203" s="8">
        <f t="shared" si="11"/>
        <v>1</v>
      </c>
    </row>
    <row r="204" spans="1:10" ht="30" x14ac:dyDescent="0.25">
      <c r="A204" s="3">
        <v>82</v>
      </c>
      <c r="B204" s="28" t="s">
        <v>157</v>
      </c>
      <c r="D204" s="4">
        <v>2</v>
      </c>
      <c r="F204" s="3">
        <v>2010</v>
      </c>
      <c r="G204" s="8">
        <f t="shared" si="10"/>
        <v>50</v>
      </c>
      <c r="H204" s="4">
        <v>1</v>
      </c>
      <c r="J204" s="8">
        <f t="shared" si="11"/>
        <v>0.5</v>
      </c>
    </row>
    <row r="205" spans="1:10" ht="45" x14ac:dyDescent="0.25">
      <c r="A205" s="3">
        <v>83</v>
      </c>
      <c r="B205" s="28" t="s">
        <v>158</v>
      </c>
      <c r="D205" s="4">
        <v>2</v>
      </c>
      <c r="F205" s="3">
        <v>2010</v>
      </c>
      <c r="G205" s="8">
        <f t="shared" si="10"/>
        <v>50</v>
      </c>
      <c r="H205" s="4">
        <v>1</v>
      </c>
      <c r="J205" s="8">
        <f t="shared" si="11"/>
        <v>0.5</v>
      </c>
    </row>
    <row r="206" spans="1:10" ht="45" x14ac:dyDescent="0.25">
      <c r="A206" s="3">
        <v>84</v>
      </c>
      <c r="B206" s="28" t="s">
        <v>159</v>
      </c>
      <c r="D206" s="4">
        <v>4</v>
      </c>
      <c r="F206" s="3">
        <v>2010</v>
      </c>
      <c r="G206" s="8">
        <f t="shared" si="10"/>
        <v>25</v>
      </c>
      <c r="H206" s="4">
        <v>1</v>
      </c>
      <c r="J206" s="8">
        <f t="shared" si="11"/>
        <v>0.25</v>
      </c>
    </row>
    <row r="207" spans="1:10" ht="45" x14ac:dyDescent="0.25">
      <c r="A207" s="3">
        <v>85</v>
      </c>
      <c r="B207" s="28" t="s">
        <v>160</v>
      </c>
      <c r="D207" s="4">
        <v>5</v>
      </c>
      <c r="F207" s="3">
        <v>2010</v>
      </c>
      <c r="G207" s="8">
        <f t="shared" si="10"/>
        <v>20</v>
      </c>
      <c r="H207" s="4">
        <v>1</v>
      </c>
      <c r="J207" s="8">
        <f t="shared" si="11"/>
        <v>0.2</v>
      </c>
    </row>
    <row r="208" spans="1:10" ht="30" x14ac:dyDescent="0.25">
      <c r="A208" s="3">
        <v>86</v>
      </c>
      <c r="B208" s="28" t="s">
        <v>161</v>
      </c>
      <c r="D208" s="4">
        <v>2</v>
      </c>
      <c r="F208" s="3">
        <v>2010</v>
      </c>
      <c r="G208" s="8">
        <f t="shared" si="10"/>
        <v>50</v>
      </c>
      <c r="H208" s="4">
        <v>1</v>
      </c>
      <c r="J208" s="8">
        <f t="shared" si="11"/>
        <v>0.5</v>
      </c>
    </row>
    <row r="209" spans="1:10" ht="60" x14ac:dyDescent="0.25">
      <c r="A209" s="3">
        <v>87</v>
      </c>
      <c r="B209" s="28" t="s">
        <v>162</v>
      </c>
      <c r="D209" s="4">
        <v>2</v>
      </c>
      <c r="F209" s="3">
        <v>2010</v>
      </c>
      <c r="G209" s="8">
        <f t="shared" si="10"/>
        <v>50</v>
      </c>
      <c r="H209" s="4">
        <v>1</v>
      </c>
      <c r="J209" s="8">
        <f t="shared" si="11"/>
        <v>0.5</v>
      </c>
    </row>
    <row r="210" spans="1:10" ht="45" x14ac:dyDescent="0.25">
      <c r="A210" s="3">
        <v>88</v>
      </c>
      <c r="B210" s="28" t="s">
        <v>163</v>
      </c>
      <c r="D210" s="4">
        <v>2</v>
      </c>
      <c r="F210" s="3">
        <v>2010</v>
      </c>
      <c r="G210" s="8">
        <f t="shared" si="10"/>
        <v>50</v>
      </c>
      <c r="H210" s="4">
        <v>1</v>
      </c>
      <c r="J210" s="8">
        <f t="shared" si="11"/>
        <v>0.5</v>
      </c>
    </row>
    <row r="211" spans="1:10" ht="45" x14ac:dyDescent="0.25">
      <c r="A211" s="3">
        <v>89</v>
      </c>
      <c r="B211" s="28" t="s">
        <v>164</v>
      </c>
      <c r="D211" s="4">
        <v>2</v>
      </c>
      <c r="F211" s="3">
        <v>2010</v>
      </c>
      <c r="G211" s="8">
        <f t="shared" si="10"/>
        <v>50</v>
      </c>
      <c r="H211" s="4">
        <v>1</v>
      </c>
      <c r="J211" s="8">
        <f t="shared" si="11"/>
        <v>0.5</v>
      </c>
    </row>
    <row r="212" spans="1:10" ht="45" x14ac:dyDescent="0.25">
      <c r="A212" s="3">
        <v>90</v>
      </c>
      <c r="B212" s="28" t="s">
        <v>165</v>
      </c>
      <c r="D212" s="4">
        <v>4</v>
      </c>
      <c r="F212" s="3">
        <v>2010</v>
      </c>
      <c r="G212" s="8">
        <f t="shared" si="10"/>
        <v>25</v>
      </c>
      <c r="H212" s="4">
        <v>1</v>
      </c>
      <c r="J212" s="8">
        <f t="shared" si="11"/>
        <v>0.25</v>
      </c>
    </row>
    <row r="213" spans="1:10" ht="30" x14ac:dyDescent="0.25">
      <c r="A213" s="3">
        <v>91</v>
      </c>
      <c r="B213" s="28" t="s">
        <v>166</v>
      </c>
      <c r="D213" s="4">
        <v>4</v>
      </c>
      <c r="F213" s="3">
        <v>2010</v>
      </c>
      <c r="G213" s="8">
        <f t="shared" si="10"/>
        <v>25</v>
      </c>
      <c r="H213" s="4">
        <v>1</v>
      </c>
      <c r="J213" s="8">
        <f t="shared" si="11"/>
        <v>0.25</v>
      </c>
    </row>
    <row r="214" spans="1:10" ht="45" x14ac:dyDescent="0.25">
      <c r="A214" s="3">
        <v>92</v>
      </c>
      <c r="B214" s="28" t="s">
        <v>167</v>
      </c>
      <c r="D214" s="4">
        <v>3</v>
      </c>
      <c r="F214" s="3">
        <v>2010</v>
      </c>
      <c r="G214" s="8">
        <f t="shared" si="10"/>
        <v>33.333333333333336</v>
      </c>
      <c r="H214" s="4">
        <v>1</v>
      </c>
      <c r="J214" s="8">
        <f t="shared" si="11"/>
        <v>0.33333333333333337</v>
      </c>
    </row>
    <row r="215" spans="1:10" ht="45" x14ac:dyDescent="0.25">
      <c r="A215" s="3">
        <v>93</v>
      </c>
      <c r="B215" s="28" t="s">
        <v>168</v>
      </c>
      <c r="D215" s="4">
        <v>2</v>
      </c>
      <c r="F215" s="3">
        <v>2010</v>
      </c>
      <c r="G215" s="8">
        <f t="shared" si="10"/>
        <v>50</v>
      </c>
      <c r="H215" s="4">
        <v>1</v>
      </c>
      <c r="J215" s="8">
        <f t="shared" si="11"/>
        <v>0.5</v>
      </c>
    </row>
    <row r="216" spans="1:10" ht="45" x14ac:dyDescent="0.25">
      <c r="A216" s="3">
        <v>94</v>
      </c>
      <c r="B216" s="28" t="s">
        <v>169</v>
      </c>
      <c r="D216" s="4">
        <v>4</v>
      </c>
      <c r="F216" s="3">
        <v>2010</v>
      </c>
      <c r="G216" s="8">
        <f t="shared" si="10"/>
        <v>25</v>
      </c>
      <c r="H216" s="4">
        <v>1</v>
      </c>
      <c r="J216" s="8">
        <f t="shared" si="11"/>
        <v>0.25</v>
      </c>
    </row>
  </sheetData>
  <mergeCells count="1">
    <mergeCell ref="B2:E2"/>
  </mergeCells>
  <hyperlinks>
    <hyperlink ref="B69" r:id="rId1" display="http://isdv.upv.cz/portal/pls/portal/portlets.pts.det?xprim=1820450&amp;lan=cs"/>
    <hyperlink ref="B70" r:id="rId2" display="http://isdv.upv.cz/portal/pls/portal/portlets.pts.det?xprim=1609587&amp;lan=cs"/>
    <hyperlink ref="B71" r:id="rId3" display="http://isdv.upv.cz/portal/pls/portal/portlets.pts.det?xprim=1535603&amp;lan=cs"/>
    <hyperlink ref="B72" r:id="rId4" display="http://isdv.upv.cz/portal/pls/portal/portlets.pts.det?xprim=1507974&amp;lan=cs"/>
    <hyperlink ref="B80" r:id="rId5" tooltip="view journal rank from this subject category" display="http://scimagojr.com/journalrank.php?category=2208"/>
    <hyperlink ref="B79" r:id="rId6" tooltip="view journal rank from this subject category" display="http://scimagojr.com/journalrank.php?category=3401"/>
  </hyperlinks>
  <pageMargins left="0.7" right="0.7" top="0.78740157499999996" bottom="0.78740157499999996" header="0.3" footer="0.3"/>
  <pageSetup paperSize="9" scale="62" fitToHeight="0" orientation="portrait" horizontalDpi="4294967293" verticalDpi="300" r:id="rId7"/>
  <ignoredErrors>
    <ignoredError sqref="J1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abSelected="1" topLeftCell="A31" workbookViewId="0">
      <selection activeCell="D17" sqref="D17"/>
    </sheetView>
  </sheetViews>
  <sheetFormatPr defaultColWidth="8.85546875" defaultRowHeight="15" x14ac:dyDescent="0.25"/>
  <cols>
    <col min="1" max="1" width="71.42578125" style="78" bestFit="1" customWidth="1"/>
    <col min="2" max="2" width="11.85546875" style="94" bestFit="1" customWidth="1"/>
    <col min="3" max="3" width="26" style="78" bestFit="1" customWidth="1"/>
    <col min="4" max="4" width="16.42578125" style="78" bestFit="1" customWidth="1"/>
    <col min="5" max="5" width="8.85546875" style="78"/>
    <col min="6" max="6" width="2.7109375" style="78" bestFit="1" customWidth="1"/>
    <col min="7" max="16384" width="8.85546875" style="78"/>
  </cols>
  <sheetData>
    <row r="1" spans="1:6" x14ac:dyDescent="0.25">
      <c r="A1" s="225" t="s">
        <v>414</v>
      </c>
      <c r="B1" s="226"/>
      <c r="C1" s="226"/>
      <c r="D1" s="227"/>
    </row>
    <row r="2" spans="1:6" x14ac:dyDescent="0.25">
      <c r="A2" s="144"/>
      <c r="B2" s="145" t="s">
        <v>232</v>
      </c>
      <c r="C2" s="146"/>
      <c r="D2" s="147"/>
    </row>
    <row r="3" spans="1:6" ht="15.75" thickBot="1" x14ac:dyDescent="0.3">
      <c r="A3" s="148" t="s">
        <v>229</v>
      </c>
      <c r="B3" s="149" t="s">
        <v>228</v>
      </c>
      <c r="C3" s="149" t="s">
        <v>227</v>
      </c>
      <c r="D3" s="150" t="s">
        <v>226</v>
      </c>
    </row>
    <row r="4" spans="1:6" ht="15.75" thickBot="1" x14ac:dyDescent="0.3">
      <c r="A4" s="151" t="s">
        <v>285</v>
      </c>
      <c r="B4" s="152"/>
      <c r="C4" s="153"/>
      <c r="D4" s="154"/>
      <c r="E4" s="155"/>
      <c r="F4" s="155"/>
    </row>
    <row r="5" spans="1:6" ht="15.75" thickBot="1" x14ac:dyDescent="0.3">
      <c r="A5" s="156" t="s">
        <v>286</v>
      </c>
      <c r="B5" s="157">
        <v>10</v>
      </c>
      <c r="C5" s="158">
        <f>'1_Prestižní vědecké publikace a'!I3</f>
        <v>1</v>
      </c>
      <c r="D5" s="159">
        <f>'1_Prestižní vědecké publikace a'!H3</f>
        <v>2.5</v>
      </c>
      <c r="E5" s="155"/>
      <c r="F5" s="155"/>
    </row>
    <row r="6" spans="1:6" ht="15.75" thickBot="1" x14ac:dyDescent="0.3">
      <c r="A6" s="156" t="s">
        <v>287</v>
      </c>
      <c r="B6" s="157" t="s">
        <v>363</v>
      </c>
      <c r="C6" s="160">
        <f>'1_Prestižní vědecké publikace a'!I8</f>
        <v>1</v>
      </c>
      <c r="D6" s="159">
        <f>'1_Prestižní vědecké publikace a'!H8</f>
        <v>0.66666666666666674</v>
      </c>
      <c r="E6" s="155"/>
      <c r="F6" s="155"/>
    </row>
    <row r="7" spans="1:6" ht="15.75" thickBot="1" x14ac:dyDescent="0.3">
      <c r="A7" s="161" t="s">
        <v>288</v>
      </c>
      <c r="B7" s="157">
        <v>18</v>
      </c>
      <c r="C7" s="160">
        <f>'1_Prestižní vědecké publikace a'!I13</f>
        <v>1</v>
      </c>
      <c r="D7" s="159">
        <f>'1_Prestižní vědecké publikace a'!H13</f>
        <v>0.8</v>
      </c>
      <c r="E7" s="155"/>
      <c r="F7" s="155"/>
    </row>
    <row r="8" spans="1:6" ht="15.75" thickBot="1" x14ac:dyDescent="0.3">
      <c r="A8" s="156" t="s">
        <v>289</v>
      </c>
      <c r="B8" s="157">
        <v>8</v>
      </c>
      <c r="C8" s="160">
        <f>'1_Prestižní vědecké publikace a'!I16</f>
        <v>0</v>
      </c>
      <c r="D8" s="159">
        <f>'1_Prestižní vědecké publikace a'!H16</f>
        <v>0</v>
      </c>
      <c r="E8" s="155"/>
      <c r="F8" s="155"/>
    </row>
    <row r="9" spans="1:6" ht="15.75" thickBot="1" x14ac:dyDescent="0.3">
      <c r="A9" s="156" t="s">
        <v>290</v>
      </c>
      <c r="B9" s="157">
        <v>6</v>
      </c>
      <c r="C9" s="160">
        <f>'1_Prestižní vědecké publikace a'!I19</f>
        <v>0</v>
      </c>
      <c r="D9" s="159">
        <f>'1_Prestižní vědecké publikace a'!H19</f>
        <v>0</v>
      </c>
      <c r="E9" s="155"/>
      <c r="F9" s="155"/>
    </row>
    <row r="10" spans="1:6" ht="15.75" thickBot="1" x14ac:dyDescent="0.3">
      <c r="A10" s="156" t="s">
        <v>291</v>
      </c>
      <c r="B10" s="157">
        <v>3</v>
      </c>
      <c r="C10" s="160">
        <f>'1_Prestižní vědecké publikace a'!I22</f>
        <v>0</v>
      </c>
      <c r="D10" s="159">
        <f>'1_Prestižní vědecké publikace a'!H22</f>
        <v>0</v>
      </c>
      <c r="E10" s="155"/>
      <c r="F10" s="155"/>
    </row>
    <row r="11" spans="1:6" ht="15.75" thickBot="1" x14ac:dyDescent="0.3">
      <c r="A11" s="161" t="s">
        <v>292</v>
      </c>
      <c r="B11" s="157">
        <v>18</v>
      </c>
      <c r="C11" s="160">
        <f>'1_Prestižní vědecké publikace a'!I25</f>
        <v>0</v>
      </c>
      <c r="D11" s="159">
        <f>'1_Prestižní vědecké publikace a'!H25</f>
        <v>0</v>
      </c>
      <c r="E11" s="155"/>
      <c r="F11" s="155"/>
    </row>
    <row r="12" spans="1:6" ht="15.75" thickBot="1" x14ac:dyDescent="0.3">
      <c r="A12" s="156" t="s">
        <v>293</v>
      </c>
      <c r="B12" s="157">
        <v>15</v>
      </c>
      <c r="C12" s="160">
        <f>'1_Prestižní vědecké publikace a'!I27</f>
        <v>0</v>
      </c>
      <c r="D12" s="159">
        <f>'1_Prestižní vědecké publikace a'!H27</f>
        <v>0</v>
      </c>
      <c r="E12" s="155"/>
      <c r="F12" s="155"/>
    </row>
    <row r="13" spans="1:6" ht="15.75" thickBot="1" x14ac:dyDescent="0.3">
      <c r="A13" s="156" t="s">
        <v>294</v>
      </c>
      <c r="B13" s="157">
        <v>10</v>
      </c>
      <c r="C13" s="160">
        <f>'1_Prestižní vědecké publikace a'!I29</f>
        <v>1</v>
      </c>
      <c r="D13" s="159">
        <f>'1_Prestižní vědecké publikace a'!H29</f>
        <v>10</v>
      </c>
      <c r="E13" s="155"/>
      <c r="F13" s="155"/>
    </row>
    <row r="14" spans="1:6" ht="15.75" thickBot="1" x14ac:dyDescent="0.3">
      <c r="A14" s="156" t="s">
        <v>295</v>
      </c>
      <c r="B14" s="157">
        <v>4</v>
      </c>
      <c r="C14" s="160">
        <f>'1_Prestižní vědecké publikace a'!I32</f>
        <v>0</v>
      </c>
      <c r="D14" s="159">
        <f>'1_Prestižní vědecké publikace a'!H32</f>
        <v>0</v>
      </c>
      <c r="E14" s="155"/>
      <c r="F14" s="155"/>
    </row>
    <row r="15" spans="1:6" ht="15.75" thickBot="1" x14ac:dyDescent="0.3">
      <c r="A15" s="156" t="s">
        <v>296</v>
      </c>
      <c r="B15" s="157">
        <v>15</v>
      </c>
      <c r="C15" s="160">
        <f>'1_Prestižní vědecké publikace a'!I34</f>
        <v>0</v>
      </c>
      <c r="D15" s="159">
        <f>'1_Prestižní vědecké publikace a'!H34</f>
        <v>0</v>
      </c>
      <c r="E15" s="155"/>
      <c r="F15" s="155"/>
    </row>
    <row r="16" spans="1:6" ht="15.75" thickBot="1" x14ac:dyDescent="0.3">
      <c r="A16" s="156" t="s">
        <v>333</v>
      </c>
      <c r="B16" s="157">
        <v>8</v>
      </c>
      <c r="C16" s="160">
        <f>'1_Prestižní vědecké publikace a'!I36</f>
        <v>0</v>
      </c>
      <c r="D16" s="159">
        <f>'1_Prestižní vědecké publikace a'!H36</f>
        <v>0</v>
      </c>
      <c r="E16" s="155"/>
      <c r="F16" s="155"/>
    </row>
    <row r="17" spans="1:6" ht="15.75" thickBot="1" x14ac:dyDescent="0.3">
      <c r="A17" s="156" t="s">
        <v>297</v>
      </c>
      <c r="B17" s="157">
        <v>5</v>
      </c>
      <c r="C17" s="160">
        <f>'1_Prestižní vědecké publikace a'!I38</f>
        <v>0</v>
      </c>
      <c r="D17" s="159">
        <f>'1_Prestižní vědecké publikace a'!H38</f>
        <v>0</v>
      </c>
      <c r="E17" s="155"/>
      <c r="F17" s="155"/>
    </row>
    <row r="18" spans="1:6" ht="15.75" thickBot="1" x14ac:dyDescent="0.3">
      <c r="A18" s="156" t="s">
        <v>298</v>
      </c>
      <c r="B18" s="157">
        <v>18</v>
      </c>
      <c r="C18" s="160">
        <f>'1_Prestižní vědecké publikace a'!I40</f>
        <v>0</v>
      </c>
      <c r="D18" s="159">
        <f>'1_Prestižní vědecké publikace a'!H40</f>
        <v>0</v>
      </c>
      <c r="E18" s="155"/>
      <c r="F18" s="155"/>
    </row>
    <row r="19" spans="1:6" ht="15.75" thickBot="1" x14ac:dyDescent="0.3">
      <c r="A19" s="156" t="s">
        <v>299</v>
      </c>
      <c r="B19" s="157">
        <v>1</v>
      </c>
      <c r="C19" s="160">
        <f>'1_Prestižní vědecké publikace a'!I42</f>
        <v>0</v>
      </c>
      <c r="D19" s="159">
        <f>'1_Prestižní vědecké publikace a'!H42</f>
        <v>0</v>
      </c>
      <c r="E19" s="155"/>
      <c r="F19" s="155"/>
    </row>
    <row r="20" spans="1:6" ht="15.75" thickBot="1" x14ac:dyDescent="0.3">
      <c r="A20" s="156" t="s">
        <v>334</v>
      </c>
      <c r="B20" s="157">
        <v>5</v>
      </c>
      <c r="C20" s="160">
        <f>'1_Prestižní vědecké publikace a'!I44</f>
        <v>0</v>
      </c>
      <c r="D20" s="159">
        <f>'1_Prestižní vědecké publikace a'!H44</f>
        <v>0</v>
      </c>
      <c r="E20" s="155"/>
      <c r="F20" s="155"/>
    </row>
    <row r="21" spans="1:6" ht="15.75" thickBot="1" x14ac:dyDescent="0.3">
      <c r="A21" s="156" t="s">
        <v>300</v>
      </c>
      <c r="B21" s="157">
        <v>1</v>
      </c>
      <c r="C21" s="160">
        <f>'1_Prestižní vědecké publikace a'!I46</f>
        <v>1</v>
      </c>
      <c r="D21" s="159">
        <f>'1_Prestižní vědecké publikace a'!H46</f>
        <v>1</v>
      </c>
      <c r="E21" s="155"/>
      <c r="F21" s="155"/>
    </row>
    <row r="22" spans="1:6" ht="15.75" thickBot="1" x14ac:dyDescent="0.3">
      <c r="A22" s="156" t="s">
        <v>301</v>
      </c>
      <c r="B22" s="157">
        <v>1</v>
      </c>
      <c r="C22" s="160">
        <f>'1_Prestižní vědecké publikace a'!I49</f>
        <v>0</v>
      </c>
      <c r="D22" s="159">
        <f>'1_Prestižní vědecké publikace a'!H49</f>
        <v>0</v>
      </c>
      <c r="E22" s="155"/>
      <c r="F22" s="155"/>
    </row>
    <row r="23" spans="1:6" ht="15.75" thickBot="1" x14ac:dyDescent="0.3">
      <c r="A23" s="162" t="s">
        <v>335</v>
      </c>
      <c r="B23" s="163"/>
      <c r="C23" s="164">
        <f>SUM(C5:C22)</f>
        <v>5</v>
      </c>
      <c r="D23" s="165">
        <f>SUM(D5:D22)</f>
        <v>14.966666666666667</v>
      </c>
      <c r="E23" s="155"/>
      <c r="F23" s="155"/>
    </row>
    <row r="24" spans="1:6" ht="15.75" thickBot="1" x14ac:dyDescent="0.3">
      <c r="A24" s="156" t="s">
        <v>336</v>
      </c>
      <c r="B24" s="157">
        <v>30</v>
      </c>
      <c r="C24" s="160"/>
      <c r="D24" s="166"/>
      <c r="E24" s="155"/>
      <c r="F24" s="167"/>
    </row>
    <row r="25" spans="1:6" ht="15.75" thickBot="1" x14ac:dyDescent="0.3">
      <c r="A25" s="151" t="s">
        <v>307</v>
      </c>
      <c r="B25" s="168"/>
      <c r="C25" s="152"/>
      <c r="D25" s="169"/>
      <c r="E25" s="155"/>
      <c r="F25" s="155"/>
    </row>
    <row r="26" spans="1:6" ht="15.75" thickBot="1" x14ac:dyDescent="0.3">
      <c r="A26" s="156" t="s">
        <v>337</v>
      </c>
      <c r="B26" s="170">
        <v>3</v>
      </c>
      <c r="C26" s="160">
        <f>'2_Uznání vědeckou komunitou'!F3</f>
        <v>5</v>
      </c>
      <c r="D26" s="159">
        <f>'2_Uznání vědeckou komunitou'!E3</f>
        <v>15</v>
      </c>
      <c r="E26" s="155"/>
      <c r="F26" s="155"/>
    </row>
    <row r="27" spans="1:6" ht="15.75" thickBot="1" x14ac:dyDescent="0.3">
      <c r="A27" s="156" t="s">
        <v>257</v>
      </c>
      <c r="B27" s="170">
        <v>7</v>
      </c>
      <c r="C27" s="160">
        <f>'2_Uznání vědeckou komunitou'!F14</f>
        <v>0</v>
      </c>
      <c r="D27" s="159">
        <f>'2_Uznání vědeckou komunitou'!E14</f>
        <v>0</v>
      </c>
      <c r="E27" s="155"/>
      <c r="F27" s="155"/>
    </row>
    <row r="28" spans="1:6" ht="15.75" thickBot="1" x14ac:dyDescent="0.3">
      <c r="A28" s="156" t="s">
        <v>338</v>
      </c>
      <c r="B28" s="170">
        <v>4</v>
      </c>
      <c r="C28" s="160">
        <f>'2_Uznání vědeckou komunitou'!F17</f>
        <v>1</v>
      </c>
      <c r="D28" s="159">
        <f>'2_Uznání vědeckou komunitou'!E17</f>
        <v>4</v>
      </c>
      <c r="E28" s="155"/>
      <c r="F28" s="155"/>
    </row>
    <row r="29" spans="1:6" ht="15.75" thickBot="1" x14ac:dyDescent="0.3">
      <c r="A29" s="156" t="s">
        <v>310</v>
      </c>
      <c r="B29" s="170">
        <v>9</v>
      </c>
      <c r="C29" s="160">
        <f>'2_Uznání vědeckou komunitou'!F21</f>
        <v>1</v>
      </c>
      <c r="D29" s="159">
        <f>'2_Uznání vědeckou komunitou'!E21</f>
        <v>9</v>
      </c>
      <c r="E29" s="155"/>
      <c r="F29" s="155"/>
    </row>
    <row r="30" spans="1:6" ht="15.75" thickBot="1" x14ac:dyDescent="0.3">
      <c r="A30" s="156" t="s">
        <v>258</v>
      </c>
      <c r="B30" s="170">
        <v>9</v>
      </c>
      <c r="C30" s="160">
        <f>'2_Uznání vědeckou komunitou'!F25</f>
        <v>1</v>
      </c>
      <c r="D30" s="159">
        <f>'2_Uznání vědeckou komunitou'!E25</f>
        <v>9</v>
      </c>
      <c r="E30" s="155"/>
      <c r="F30" s="155"/>
    </row>
    <row r="31" spans="1:6" ht="15.75" thickBot="1" x14ac:dyDescent="0.3">
      <c r="A31" s="156" t="s">
        <v>259</v>
      </c>
      <c r="B31" s="157" t="s">
        <v>360</v>
      </c>
      <c r="C31" s="160">
        <f>'2_Uznání vědeckou komunitou'!F29</f>
        <v>1</v>
      </c>
      <c r="D31" s="159">
        <f>'2_Uznání vědeckou komunitou'!E29</f>
        <v>4</v>
      </c>
      <c r="E31" s="155"/>
      <c r="F31" s="155"/>
    </row>
    <row r="32" spans="1:6" ht="15.75" thickBot="1" x14ac:dyDescent="0.3">
      <c r="A32" s="156" t="s">
        <v>260</v>
      </c>
      <c r="B32" s="170">
        <v>4</v>
      </c>
      <c r="C32" s="160">
        <f>'2_Uznání vědeckou komunitou'!F33</f>
        <v>0</v>
      </c>
      <c r="D32" s="159">
        <f>'2_Uznání vědeckou komunitou'!E33</f>
        <v>0</v>
      </c>
      <c r="E32" s="155"/>
      <c r="F32" s="155"/>
    </row>
    <row r="33" spans="1:6" ht="15.75" thickBot="1" x14ac:dyDescent="0.3">
      <c r="A33" s="156" t="s">
        <v>261</v>
      </c>
      <c r="B33" s="157" t="s">
        <v>361</v>
      </c>
      <c r="C33" s="160">
        <f>'2_Uznání vědeckou komunitou'!F36</f>
        <v>0</v>
      </c>
      <c r="D33" s="159">
        <f>'2_Uznání vědeckou komunitou'!E36</f>
        <v>0</v>
      </c>
      <c r="E33" s="155"/>
      <c r="F33" s="155"/>
    </row>
    <row r="34" spans="1:6" ht="15.75" thickBot="1" x14ac:dyDescent="0.3">
      <c r="A34" s="156" t="s">
        <v>262</v>
      </c>
      <c r="B34" s="170">
        <v>4</v>
      </c>
      <c r="C34" s="160">
        <f>'2_Uznání vědeckou komunitou'!F39</f>
        <v>0</v>
      </c>
      <c r="D34" s="159">
        <f>'2_Uznání vědeckou komunitou'!E39</f>
        <v>0</v>
      </c>
      <c r="E34" s="155"/>
      <c r="F34" s="155"/>
    </row>
    <row r="35" spans="1:6" ht="15.75" thickBot="1" x14ac:dyDescent="0.3">
      <c r="A35" s="156" t="s">
        <v>263</v>
      </c>
      <c r="B35" s="170">
        <v>5</v>
      </c>
      <c r="C35" s="160">
        <f>'2_Uznání vědeckou komunitou'!F42</f>
        <v>0</v>
      </c>
      <c r="D35" s="159">
        <f>'2_Uznání vědeckou komunitou'!E42</f>
        <v>0</v>
      </c>
      <c r="E35" s="155"/>
      <c r="F35" s="155"/>
    </row>
    <row r="36" spans="1:6" ht="15.75" thickBot="1" x14ac:dyDescent="0.3">
      <c r="A36" s="156" t="s">
        <v>264</v>
      </c>
      <c r="B36" s="170">
        <v>4</v>
      </c>
      <c r="C36" s="160">
        <f>'2_Uznání vědeckou komunitou'!F45</f>
        <v>1</v>
      </c>
      <c r="D36" s="159">
        <f>'2_Uznání vědeckou komunitou'!E45</f>
        <v>4</v>
      </c>
      <c r="E36" s="155"/>
      <c r="F36" s="155"/>
    </row>
    <row r="37" spans="1:6" ht="15.75" thickBot="1" x14ac:dyDescent="0.3">
      <c r="A37" s="156" t="s">
        <v>265</v>
      </c>
      <c r="B37" s="170">
        <v>2</v>
      </c>
      <c r="C37" s="160">
        <f>'2_Uznání vědeckou komunitou'!F49</f>
        <v>0</v>
      </c>
      <c r="D37" s="159">
        <f>'2_Uznání vědeckou komunitou'!E49</f>
        <v>0</v>
      </c>
      <c r="E37" s="155"/>
      <c r="F37" s="155"/>
    </row>
    <row r="38" spans="1:6" ht="15.75" thickBot="1" x14ac:dyDescent="0.3">
      <c r="A38" s="156" t="s">
        <v>266</v>
      </c>
      <c r="B38" s="170">
        <v>1</v>
      </c>
      <c r="C38" s="160">
        <f>'2_Uznání vědeckou komunitou'!F52</f>
        <v>0</v>
      </c>
      <c r="D38" s="159">
        <f>'2_Uznání vědeckou komunitou'!E52</f>
        <v>0</v>
      </c>
      <c r="E38" s="155"/>
      <c r="F38" s="155"/>
    </row>
    <row r="39" spans="1:6" ht="15.75" thickBot="1" x14ac:dyDescent="0.3">
      <c r="A39" s="156" t="s">
        <v>267</v>
      </c>
      <c r="B39" s="170">
        <v>3</v>
      </c>
      <c r="C39" s="160">
        <f>'2_Uznání vědeckou komunitou'!F55</f>
        <v>0</v>
      </c>
      <c r="D39" s="159">
        <f>'2_Uznání vědeckou komunitou'!E55</f>
        <v>0</v>
      </c>
      <c r="E39" s="155"/>
      <c r="F39" s="155"/>
    </row>
    <row r="40" spans="1:6" ht="15.75" thickBot="1" x14ac:dyDescent="0.3">
      <c r="A40" s="156" t="s">
        <v>268</v>
      </c>
      <c r="B40" s="170">
        <v>2</v>
      </c>
      <c r="C40" s="160">
        <f>'2_Uznání vědeckou komunitou'!F58</f>
        <v>0</v>
      </c>
      <c r="D40" s="159">
        <f>'2_Uznání vědeckou komunitou'!E58</f>
        <v>0</v>
      </c>
      <c r="E40" s="155"/>
      <c r="F40" s="155"/>
    </row>
    <row r="41" spans="1:6" ht="15.75" thickBot="1" x14ac:dyDescent="0.3">
      <c r="A41" s="156" t="s">
        <v>269</v>
      </c>
      <c r="B41" s="170">
        <v>5</v>
      </c>
      <c r="C41" s="160">
        <f>'2_Uznání vědeckou komunitou'!F61</f>
        <v>0</v>
      </c>
      <c r="D41" s="159">
        <f>'2_Uznání vědeckou komunitou'!E61</f>
        <v>0</v>
      </c>
      <c r="E41" s="155"/>
      <c r="F41" s="155"/>
    </row>
    <row r="42" spans="1:6" ht="15.75" thickBot="1" x14ac:dyDescent="0.3">
      <c r="A42" s="156" t="s">
        <v>339</v>
      </c>
      <c r="B42" s="170">
        <v>10</v>
      </c>
      <c r="C42" s="160">
        <f>'2_Uznání vědeckou komunitou'!F64</f>
        <v>0</v>
      </c>
      <c r="D42" s="159">
        <f>'2_Uznání vědeckou komunitou'!E64</f>
        <v>0</v>
      </c>
      <c r="E42" s="155"/>
      <c r="F42" s="155"/>
    </row>
    <row r="43" spans="1:6" ht="15.75" thickBot="1" x14ac:dyDescent="0.3">
      <c r="A43" s="156" t="s">
        <v>271</v>
      </c>
      <c r="B43" s="170">
        <v>8</v>
      </c>
      <c r="C43" s="160">
        <f>'2_Uznání vědeckou komunitou'!F67</f>
        <v>0</v>
      </c>
      <c r="D43" s="159">
        <f>'2_Uznání vědeckou komunitou'!E67</f>
        <v>0</v>
      </c>
      <c r="E43" s="155"/>
      <c r="F43" s="155"/>
    </row>
    <row r="44" spans="1:6" ht="15.75" thickBot="1" x14ac:dyDescent="0.3">
      <c r="A44" s="156" t="s">
        <v>311</v>
      </c>
      <c r="B44" s="170">
        <v>15</v>
      </c>
      <c r="C44" s="160">
        <f>'2_Uznání vědeckou komunitou'!F70</f>
        <v>0</v>
      </c>
      <c r="D44" s="159">
        <f>'2_Uznání vědeckou komunitou'!E70</f>
        <v>0</v>
      </c>
      <c r="E44" s="155"/>
      <c r="F44" s="155"/>
    </row>
    <row r="45" spans="1:6" ht="15.75" thickBot="1" x14ac:dyDescent="0.3">
      <c r="A45" s="156" t="s">
        <v>272</v>
      </c>
      <c r="B45" s="170">
        <v>20</v>
      </c>
      <c r="C45" s="160">
        <f>'2_Uznání vědeckou komunitou'!F73</f>
        <v>0</v>
      </c>
      <c r="D45" s="159">
        <f>'2_Uznání vědeckou komunitou'!E73</f>
        <v>0</v>
      </c>
      <c r="E45" s="155"/>
      <c r="F45" s="155"/>
    </row>
    <row r="46" spans="1:6" ht="15.75" thickBot="1" x14ac:dyDescent="0.3">
      <c r="A46" s="156" t="s">
        <v>340</v>
      </c>
      <c r="B46" s="170">
        <v>10</v>
      </c>
      <c r="C46" s="160">
        <f>'2_Uznání vědeckou komunitou'!F76</f>
        <v>0</v>
      </c>
      <c r="D46" s="159">
        <f>'2_Uznání vědeckou komunitou'!E76</f>
        <v>0</v>
      </c>
      <c r="E46" s="155"/>
      <c r="F46" s="155"/>
    </row>
    <row r="47" spans="1:6" ht="15.75" thickBot="1" x14ac:dyDescent="0.3">
      <c r="A47" s="156" t="s">
        <v>273</v>
      </c>
      <c r="B47" s="170">
        <v>5</v>
      </c>
      <c r="C47" s="160">
        <f>'2_Uznání vědeckou komunitou'!F79</f>
        <v>0</v>
      </c>
      <c r="D47" s="159">
        <f>'2_Uznání vědeckou komunitou'!E79</f>
        <v>0</v>
      </c>
      <c r="E47" s="155"/>
      <c r="F47" s="155"/>
    </row>
    <row r="48" spans="1:6" ht="15.75" thickBot="1" x14ac:dyDescent="0.3">
      <c r="A48" s="162" t="s">
        <v>341</v>
      </c>
      <c r="B48" s="163"/>
      <c r="C48" s="164">
        <f>SUM(C26:C47)</f>
        <v>10</v>
      </c>
      <c r="D48" s="165">
        <f>SUM(D26:D47)</f>
        <v>45</v>
      </c>
      <c r="E48" s="155"/>
      <c r="F48" s="155"/>
    </row>
    <row r="49" spans="1:6" ht="15.75" thickBot="1" x14ac:dyDescent="0.3">
      <c r="A49" s="156" t="s">
        <v>342</v>
      </c>
      <c r="B49" s="170">
        <v>20</v>
      </c>
      <c r="C49" s="160"/>
      <c r="D49" s="166"/>
      <c r="E49" s="155"/>
      <c r="F49" s="167"/>
    </row>
    <row r="50" spans="1:6" ht="15.75" thickBot="1" x14ac:dyDescent="0.3">
      <c r="A50" s="171" t="s">
        <v>225</v>
      </c>
      <c r="B50" s="172"/>
      <c r="C50" s="153"/>
      <c r="D50" s="154"/>
      <c r="E50" s="155"/>
      <c r="F50" s="155"/>
    </row>
    <row r="51" spans="1:6" ht="15.75" thickBot="1" x14ac:dyDescent="0.3">
      <c r="A51" s="156" t="s">
        <v>248</v>
      </c>
      <c r="B51" s="170">
        <v>4</v>
      </c>
      <c r="C51" s="160">
        <f>'3_Pedagogická činnost'!H3</f>
        <v>1</v>
      </c>
      <c r="D51" s="159">
        <f>'3_Pedagogická činnost'!G3</f>
        <v>4</v>
      </c>
      <c r="E51" s="155"/>
      <c r="F51" s="155"/>
    </row>
    <row r="52" spans="1:6" ht="15.75" thickBot="1" x14ac:dyDescent="0.3">
      <c r="A52" s="156" t="s">
        <v>249</v>
      </c>
      <c r="B52" s="170">
        <v>2</v>
      </c>
      <c r="C52" s="160">
        <f>'3_Pedagogická činnost'!H9</f>
        <v>2</v>
      </c>
      <c r="D52" s="159">
        <f>'3_Pedagogická činnost'!G9</f>
        <v>4</v>
      </c>
      <c r="E52" s="155"/>
      <c r="F52" s="155"/>
    </row>
    <row r="53" spans="1:6" ht="15.75" thickBot="1" x14ac:dyDescent="0.3">
      <c r="A53" s="156" t="s">
        <v>343</v>
      </c>
      <c r="B53" s="170">
        <v>3</v>
      </c>
      <c r="C53" s="160">
        <v>0</v>
      </c>
      <c r="D53" s="166">
        <v>0</v>
      </c>
      <c r="E53" s="155"/>
      <c r="F53" s="155"/>
    </row>
    <row r="54" spans="1:6" ht="15.75" thickBot="1" x14ac:dyDescent="0.3">
      <c r="A54" s="156" t="s">
        <v>344</v>
      </c>
      <c r="B54" s="170">
        <v>4</v>
      </c>
      <c r="C54" s="160">
        <f>'3_Pedagogická činnost'!H18</f>
        <v>1</v>
      </c>
      <c r="D54" s="159">
        <f>'3_Pedagogická činnost'!G18</f>
        <v>4</v>
      </c>
      <c r="E54" s="155"/>
      <c r="F54" s="155"/>
    </row>
    <row r="55" spans="1:6" ht="15.75" thickBot="1" x14ac:dyDescent="0.3">
      <c r="A55" s="156" t="s">
        <v>345</v>
      </c>
      <c r="B55" s="170">
        <v>6</v>
      </c>
      <c r="C55" s="160">
        <f>'3_Pedagogická činnost'!H22</f>
        <v>0</v>
      </c>
      <c r="D55" s="159">
        <f>'3_Pedagogická činnost'!G22</f>
        <v>0</v>
      </c>
      <c r="E55" s="155"/>
      <c r="F55" s="155"/>
    </row>
    <row r="56" spans="1:6" ht="15.75" thickBot="1" x14ac:dyDescent="0.3">
      <c r="A56" s="156" t="s">
        <v>346</v>
      </c>
      <c r="B56" s="170">
        <v>3</v>
      </c>
      <c r="C56" s="160">
        <f>'3_Pedagogická činnost'!H25</f>
        <v>1</v>
      </c>
      <c r="D56" s="159">
        <f>'3_Pedagogická činnost'!G25</f>
        <v>3</v>
      </c>
      <c r="E56" s="155"/>
      <c r="F56" s="155"/>
    </row>
    <row r="57" spans="1:6" ht="15.75" thickBot="1" x14ac:dyDescent="0.3">
      <c r="A57" s="156" t="s">
        <v>250</v>
      </c>
      <c r="B57" s="170">
        <v>9</v>
      </c>
      <c r="C57" s="160">
        <f>'3_Pedagogická činnost'!H29</f>
        <v>1</v>
      </c>
      <c r="D57" s="159">
        <f>'3_Pedagogická činnost'!G29</f>
        <v>9</v>
      </c>
      <c r="E57" s="155"/>
      <c r="F57" s="155"/>
    </row>
    <row r="58" spans="1:6" ht="15.75" thickBot="1" x14ac:dyDescent="0.3">
      <c r="A58" s="156" t="s">
        <v>251</v>
      </c>
      <c r="B58" s="170">
        <v>4</v>
      </c>
      <c r="C58" s="160">
        <f>'3_Pedagogická činnost'!H33</f>
        <v>0</v>
      </c>
      <c r="D58" s="159">
        <f>'3_Pedagogická činnost'!G33</f>
        <v>0</v>
      </c>
      <c r="E58" s="155"/>
      <c r="F58" s="155"/>
    </row>
    <row r="59" spans="1:6" ht="15.75" thickBot="1" x14ac:dyDescent="0.3">
      <c r="A59" s="156" t="s">
        <v>332</v>
      </c>
      <c r="B59" s="170">
        <v>3</v>
      </c>
      <c r="C59" s="160">
        <f>'3_Pedagogická činnost'!H36</f>
        <v>1</v>
      </c>
      <c r="D59" s="159">
        <f>'3_Pedagogická činnost'!G36</f>
        <v>3</v>
      </c>
      <c r="E59" s="155"/>
      <c r="F59" s="155"/>
    </row>
    <row r="60" spans="1:6" ht="15.75" thickBot="1" x14ac:dyDescent="0.3">
      <c r="A60" s="156" t="s">
        <v>252</v>
      </c>
      <c r="B60" s="170">
        <v>6</v>
      </c>
      <c r="C60" s="160">
        <f>'3_Pedagogická činnost'!H40</f>
        <v>0</v>
      </c>
      <c r="D60" s="159">
        <f>'3_Pedagogická činnost'!G40</f>
        <v>0</v>
      </c>
      <c r="E60" s="155"/>
      <c r="F60" s="155"/>
    </row>
    <row r="61" spans="1:6" ht="15.75" thickBot="1" x14ac:dyDescent="0.3">
      <c r="A61" s="156" t="s">
        <v>253</v>
      </c>
      <c r="B61" s="170">
        <v>3</v>
      </c>
      <c r="C61" s="160">
        <f>'3_Pedagogická činnost'!H43</f>
        <v>0</v>
      </c>
      <c r="D61" s="159">
        <f>'3_Pedagogická činnost'!G43</f>
        <v>0</v>
      </c>
      <c r="E61" s="155"/>
      <c r="F61" s="155"/>
    </row>
    <row r="62" spans="1:6" ht="15.75" thickBot="1" x14ac:dyDescent="0.3">
      <c r="A62" s="156" t="s">
        <v>347</v>
      </c>
      <c r="B62" s="170">
        <v>3</v>
      </c>
      <c r="C62" s="160">
        <f>'3_Pedagogická činnost'!H46</f>
        <v>0</v>
      </c>
      <c r="D62" s="159">
        <f>'3_Pedagogická činnost'!G46</f>
        <v>0</v>
      </c>
      <c r="E62" s="155"/>
      <c r="F62" s="155"/>
    </row>
    <row r="63" spans="1:6" ht="15.75" thickBot="1" x14ac:dyDescent="0.3">
      <c r="A63" s="162" t="s">
        <v>348</v>
      </c>
      <c r="B63" s="163"/>
      <c r="C63" s="164">
        <f>SUM(C51:C62)</f>
        <v>7</v>
      </c>
      <c r="D63" s="165">
        <f>SUM(D51:D62)</f>
        <v>27</v>
      </c>
      <c r="E63" s="155"/>
      <c r="F63" s="155"/>
    </row>
    <row r="64" spans="1:6" ht="15.75" thickBot="1" x14ac:dyDescent="0.3">
      <c r="A64" s="156" t="s">
        <v>349</v>
      </c>
      <c r="B64" s="170">
        <v>25</v>
      </c>
      <c r="C64" s="160"/>
      <c r="D64" s="166"/>
      <c r="E64" s="155"/>
      <c r="F64" s="167"/>
    </row>
    <row r="65" spans="1:6" ht="15.75" thickBot="1" x14ac:dyDescent="0.3">
      <c r="A65" s="151" t="s">
        <v>350</v>
      </c>
      <c r="B65" s="168"/>
      <c r="C65" s="152"/>
      <c r="D65" s="169"/>
      <c r="E65" s="155"/>
      <c r="F65" s="155"/>
    </row>
    <row r="66" spans="1:6" ht="15.75" thickBot="1" x14ac:dyDescent="0.3">
      <c r="A66" s="156" t="s">
        <v>274</v>
      </c>
      <c r="B66" s="170">
        <v>20</v>
      </c>
      <c r="C66" s="160">
        <f>'4_Granty, zahr.pobyty ...'!G3</f>
        <v>1</v>
      </c>
      <c r="D66" s="159">
        <f>'4_Granty, zahr.pobyty ...'!F3</f>
        <v>20</v>
      </c>
      <c r="E66" s="155"/>
      <c r="F66" s="155"/>
    </row>
    <row r="67" spans="1:6" ht="15.75" thickBot="1" x14ac:dyDescent="0.3">
      <c r="A67" s="156" t="s">
        <v>275</v>
      </c>
      <c r="B67" s="170">
        <v>15</v>
      </c>
      <c r="C67" s="160">
        <f>'4_Granty, zahr.pobyty ...'!G7</f>
        <v>1</v>
      </c>
      <c r="D67" s="159">
        <f>'4_Granty, zahr.pobyty ...'!F7</f>
        <v>15</v>
      </c>
      <c r="E67" s="155"/>
      <c r="F67" s="155"/>
    </row>
    <row r="68" spans="1:6" ht="15.75" thickBot="1" x14ac:dyDescent="0.3">
      <c r="A68" s="156" t="s">
        <v>351</v>
      </c>
      <c r="B68" s="170">
        <v>12</v>
      </c>
      <c r="C68" s="160">
        <f>'4_Granty, zahr.pobyty ...'!G11</f>
        <v>0</v>
      </c>
      <c r="D68" s="159">
        <f>'4_Granty, zahr.pobyty ...'!F11</f>
        <v>0</v>
      </c>
      <c r="E68" s="155"/>
      <c r="F68" s="155"/>
    </row>
    <row r="69" spans="1:6" ht="15.75" thickBot="1" x14ac:dyDescent="0.3">
      <c r="A69" s="156" t="s">
        <v>276</v>
      </c>
      <c r="B69" s="170">
        <v>7</v>
      </c>
      <c r="C69" s="160">
        <f>'4_Granty, zahr.pobyty ...'!G14</f>
        <v>1</v>
      </c>
      <c r="D69" s="159">
        <f>'4_Granty, zahr.pobyty ...'!F14</f>
        <v>7</v>
      </c>
      <c r="E69" s="155"/>
      <c r="F69" s="155"/>
    </row>
    <row r="70" spans="1:6" ht="15.75" thickBot="1" x14ac:dyDescent="0.3">
      <c r="A70" s="156" t="s">
        <v>277</v>
      </c>
      <c r="B70" s="170">
        <v>5</v>
      </c>
      <c r="C70" s="160">
        <f>'4_Granty, zahr.pobyty ...'!G18</f>
        <v>2</v>
      </c>
      <c r="D70" s="159">
        <f>'4_Granty, zahr.pobyty ...'!F18</f>
        <v>10</v>
      </c>
      <c r="E70" s="155"/>
      <c r="F70" s="155"/>
    </row>
    <row r="71" spans="1:6" ht="15.75" thickBot="1" x14ac:dyDescent="0.3">
      <c r="A71" s="156" t="s">
        <v>278</v>
      </c>
      <c r="B71" s="170">
        <v>3</v>
      </c>
      <c r="C71" s="160">
        <f>'4_Granty, zahr.pobyty ...'!G23</f>
        <v>3</v>
      </c>
      <c r="D71" s="159">
        <f>'4_Granty, zahr.pobyty ...'!F23</f>
        <v>9</v>
      </c>
      <c r="E71" s="155"/>
      <c r="F71" s="155"/>
    </row>
    <row r="72" spans="1:6" ht="15.75" thickBot="1" x14ac:dyDescent="0.3">
      <c r="A72" s="156" t="s">
        <v>279</v>
      </c>
      <c r="B72" s="170">
        <v>4</v>
      </c>
      <c r="C72" s="160">
        <f>'4_Granty, zahr.pobyty ...'!G29</f>
        <v>1</v>
      </c>
      <c r="D72" s="159">
        <f>'4_Granty, zahr.pobyty ...'!F29</f>
        <v>4</v>
      </c>
      <c r="E72" s="155"/>
      <c r="F72" s="155"/>
    </row>
    <row r="73" spans="1:6" ht="15.75" thickBot="1" x14ac:dyDescent="0.3">
      <c r="A73" s="156" t="s">
        <v>280</v>
      </c>
      <c r="B73" s="170">
        <v>4</v>
      </c>
      <c r="C73" s="160">
        <f>'4_Granty, zahr.pobyty ...'!G33</f>
        <v>1</v>
      </c>
      <c r="D73" s="159">
        <f>'4_Granty, zahr.pobyty ...'!F33</f>
        <v>4</v>
      </c>
      <c r="E73" s="155"/>
      <c r="F73" s="155"/>
    </row>
    <row r="74" spans="1:6" ht="15.75" thickBot="1" x14ac:dyDescent="0.3">
      <c r="A74" s="156" t="s">
        <v>281</v>
      </c>
      <c r="B74" s="170">
        <v>4</v>
      </c>
      <c r="C74" s="160">
        <f>'4_Granty, zahr.pobyty ...'!G37</f>
        <v>0</v>
      </c>
      <c r="D74" s="159">
        <f>'4_Granty, zahr.pobyty ...'!F37</f>
        <v>0</v>
      </c>
      <c r="E74" s="155"/>
      <c r="F74" s="155"/>
    </row>
    <row r="75" spans="1:6" ht="15.75" thickBot="1" x14ac:dyDescent="0.3">
      <c r="A75" s="156" t="s">
        <v>352</v>
      </c>
      <c r="B75" s="170">
        <v>10</v>
      </c>
      <c r="C75" s="160">
        <f>'4_Granty, zahr.pobyty ...'!G40</f>
        <v>0</v>
      </c>
      <c r="D75" s="159">
        <f>'4_Granty, zahr.pobyty ...'!F40</f>
        <v>0</v>
      </c>
      <c r="E75" s="155"/>
      <c r="F75" s="155"/>
    </row>
    <row r="76" spans="1:6" ht="15.75" thickBot="1" x14ac:dyDescent="0.3">
      <c r="A76" s="156" t="s">
        <v>282</v>
      </c>
      <c r="B76" s="170">
        <v>5</v>
      </c>
      <c r="C76" s="160">
        <f>'4_Granty, zahr.pobyty ...'!G43</f>
        <v>0</v>
      </c>
      <c r="D76" s="159">
        <f>'4_Granty, zahr.pobyty ...'!F43</f>
        <v>0</v>
      </c>
      <c r="E76" s="155"/>
      <c r="F76" s="155"/>
    </row>
    <row r="77" spans="1:6" ht="15.75" thickBot="1" x14ac:dyDescent="0.3">
      <c r="A77" s="156" t="s">
        <v>283</v>
      </c>
      <c r="B77" s="170">
        <v>10</v>
      </c>
      <c r="C77" s="160">
        <f>'4_Granty, zahr.pobyty ...'!G46</f>
        <v>0</v>
      </c>
      <c r="D77" s="159">
        <f>'4_Granty, zahr.pobyty ...'!F46</f>
        <v>0</v>
      </c>
      <c r="E77" s="155"/>
      <c r="F77" s="155"/>
    </row>
    <row r="78" spans="1:6" ht="15.75" thickBot="1" x14ac:dyDescent="0.3">
      <c r="A78" s="156" t="s">
        <v>284</v>
      </c>
      <c r="B78" s="170">
        <v>2</v>
      </c>
      <c r="C78" s="160">
        <f>'4_Granty, zahr.pobyty ...'!G49</f>
        <v>0</v>
      </c>
      <c r="D78" s="159">
        <f>'4_Granty, zahr.pobyty ...'!F49</f>
        <v>0</v>
      </c>
      <c r="E78" s="155"/>
      <c r="F78" s="155"/>
    </row>
    <row r="79" spans="1:6" ht="15.75" thickBot="1" x14ac:dyDescent="0.3">
      <c r="A79" s="162" t="s">
        <v>353</v>
      </c>
      <c r="B79" s="163"/>
      <c r="C79" s="164">
        <f>SUM(C66:C78)</f>
        <v>10</v>
      </c>
      <c r="D79" s="165">
        <f>SUM(D66:D78)</f>
        <v>69</v>
      </c>
      <c r="E79" s="155"/>
      <c r="F79" s="155"/>
    </row>
    <row r="80" spans="1:6" ht="15.75" thickBot="1" x14ac:dyDescent="0.3">
      <c r="A80" s="156" t="s">
        <v>354</v>
      </c>
      <c r="B80" s="170">
        <v>15</v>
      </c>
      <c r="C80" s="160"/>
      <c r="D80" s="166"/>
      <c r="E80" s="155"/>
      <c r="F80" s="167"/>
    </row>
    <row r="81" spans="1:6" ht="15.75" thickBot="1" x14ac:dyDescent="0.3">
      <c r="A81" s="151" t="s">
        <v>318</v>
      </c>
      <c r="B81" s="168"/>
      <c r="C81" s="152"/>
      <c r="D81" s="169"/>
      <c r="E81" s="155"/>
      <c r="F81" s="155"/>
    </row>
    <row r="82" spans="1:6" ht="15.75" thickBot="1" x14ac:dyDescent="0.3">
      <c r="A82" s="156" t="s">
        <v>355</v>
      </c>
      <c r="B82" s="157" t="s">
        <v>362</v>
      </c>
      <c r="C82" s="160">
        <f>'5_Služba komunitě'!H3</f>
        <v>1</v>
      </c>
      <c r="D82" s="159">
        <f>'5_Služba komunitě'!G3</f>
        <v>3</v>
      </c>
      <c r="E82" s="155"/>
      <c r="F82" s="155"/>
    </row>
    <row r="83" spans="1:6" ht="15.75" thickBot="1" x14ac:dyDescent="0.3">
      <c r="A83" s="156" t="s">
        <v>320</v>
      </c>
      <c r="B83" s="157" t="s">
        <v>363</v>
      </c>
      <c r="C83" s="160">
        <f>'5_Služba komunitě'!H7</f>
        <v>1</v>
      </c>
      <c r="D83" s="159">
        <f>'5_Služba komunitě'!G7</f>
        <v>4</v>
      </c>
      <c r="E83" s="155"/>
      <c r="F83" s="155"/>
    </row>
    <row r="84" spans="1:6" ht="15.75" thickBot="1" x14ac:dyDescent="0.3">
      <c r="A84" s="156" t="s">
        <v>321</v>
      </c>
      <c r="B84" s="157" t="s">
        <v>364</v>
      </c>
      <c r="C84" s="160">
        <f>'5_Služba komunitě'!H11</f>
        <v>0</v>
      </c>
      <c r="D84" s="159">
        <f>'5_Služba komunitě'!G11</f>
        <v>0</v>
      </c>
      <c r="E84" s="155"/>
      <c r="F84" s="155"/>
    </row>
    <row r="85" spans="1:6" ht="15.75" thickBot="1" x14ac:dyDescent="0.3">
      <c r="A85" s="156" t="s">
        <v>356</v>
      </c>
      <c r="B85" s="157" t="s">
        <v>365</v>
      </c>
      <c r="C85" s="160">
        <f>'5_Služba komunitě'!H14</f>
        <v>0</v>
      </c>
      <c r="D85" s="159">
        <f>'5_Služba komunitě'!G14</f>
        <v>0</v>
      </c>
      <c r="E85" s="155"/>
      <c r="F85" s="155"/>
    </row>
    <row r="86" spans="1:6" ht="15.75" thickBot="1" x14ac:dyDescent="0.3">
      <c r="A86" s="156" t="s">
        <v>323</v>
      </c>
      <c r="B86" s="157">
        <v>2</v>
      </c>
      <c r="C86" s="160">
        <f>'5_Služba komunitě'!H17</f>
        <v>1</v>
      </c>
      <c r="D86" s="159">
        <f>'5_Služba komunitě'!G17</f>
        <v>2</v>
      </c>
      <c r="E86" s="155"/>
      <c r="F86" s="155"/>
    </row>
    <row r="87" spans="1:6" ht="15.75" thickBot="1" x14ac:dyDescent="0.3">
      <c r="A87" s="156" t="s">
        <v>324</v>
      </c>
      <c r="B87" s="157">
        <v>1</v>
      </c>
      <c r="C87" s="160">
        <f>'5_Služba komunitě'!H21</f>
        <v>1</v>
      </c>
      <c r="D87" s="159">
        <f>'5_Služba komunitě'!G21</f>
        <v>2</v>
      </c>
      <c r="E87" s="155"/>
      <c r="F87" s="155"/>
    </row>
    <row r="88" spans="1:6" ht="15.75" thickBot="1" x14ac:dyDescent="0.3">
      <c r="A88" s="156" t="s">
        <v>325</v>
      </c>
      <c r="B88" s="157">
        <v>1</v>
      </c>
      <c r="C88" s="160">
        <f>'5_Služba komunitě'!H25</f>
        <v>1</v>
      </c>
      <c r="D88" s="159">
        <f>'5_Služba komunitě'!G25</f>
        <v>1</v>
      </c>
      <c r="E88" s="155"/>
      <c r="F88" s="155"/>
    </row>
    <row r="89" spans="1:6" ht="15.75" thickBot="1" x14ac:dyDescent="0.3">
      <c r="A89" s="156" t="s">
        <v>326</v>
      </c>
      <c r="B89" s="157" t="s">
        <v>366</v>
      </c>
      <c r="C89" s="160">
        <f>'5_Služba komunitě'!H31</f>
        <v>1</v>
      </c>
      <c r="D89" s="159">
        <f>'5_Služba komunitě'!G31</f>
        <v>1</v>
      </c>
      <c r="E89" s="155"/>
      <c r="F89" s="155"/>
    </row>
    <row r="90" spans="1:6" ht="15.75" thickBot="1" x14ac:dyDescent="0.3">
      <c r="A90" s="156" t="s">
        <v>328</v>
      </c>
      <c r="B90" s="157" t="s">
        <v>366</v>
      </c>
      <c r="C90" s="160">
        <f>'5_Služba komunitě'!H35</f>
        <v>0</v>
      </c>
      <c r="D90" s="159">
        <f>'5_Služba komunitě'!G35</f>
        <v>0</v>
      </c>
      <c r="E90" s="155"/>
      <c r="F90" s="155"/>
    </row>
    <row r="91" spans="1:6" ht="15.75" thickBot="1" x14ac:dyDescent="0.3">
      <c r="A91" s="156" t="s">
        <v>357</v>
      </c>
      <c r="B91" s="157" t="s">
        <v>363</v>
      </c>
      <c r="C91" s="160">
        <f>'5_Služba komunitě'!H38</f>
        <v>0</v>
      </c>
      <c r="D91" s="159">
        <f>'5_Služba komunitě'!G38</f>
        <v>0</v>
      </c>
      <c r="E91" s="155"/>
      <c r="F91" s="155"/>
    </row>
    <row r="92" spans="1:6" ht="15.75" thickBot="1" x14ac:dyDescent="0.3">
      <c r="A92" s="156" t="s">
        <v>330</v>
      </c>
      <c r="B92" s="157">
        <v>1</v>
      </c>
      <c r="C92" s="160">
        <f>'5_Služba komunitě'!H41</f>
        <v>0</v>
      </c>
      <c r="D92" s="159">
        <f>'5_Služba komunitě'!G41</f>
        <v>0</v>
      </c>
      <c r="E92" s="155"/>
      <c r="F92" s="155"/>
    </row>
    <row r="93" spans="1:6" ht="15.75" thickBot="1" x14ac:dyDescent="0.3">
      <c r="A93" s="156" t="s">
        <v>331</v>
      </c>
      <c r="B93" s="157">
        <v>1</v>
      </c>
      <c r="C93" s="160">
        <f>'5_Služba komunitě'!H44</f>
        <v>1</v>
      </c>
      <c r="D93" s="159">
        <f>'5_Služba komunitě'!G44</f>
        <v>1</v>
      </c>
      <c r="E93" s="155"/>
      <c r="F93" s="155"/>
    </row>
    <row r="94" spans="1:6" ht="15.75" thickBot="1" x14ac:dyDescent="0.3">
      <c r="A94" s="162" t="s">
        <v>358</v>
      </c>
      <c r="B94" s="163"/>
      <c r="C94" s="164">
        <f>SUM(C82:C93)</f>
        <v>7</v>
      </c>
      <c r="D94" s="165">
        <f>SUM(D82:D93)</f>
        <v>14</v>
      </c>
      <c r="E94" s="155"/>
      <c r="F94" s="155"/>
    </row>
    <row r="95" spans="1:6" ht="15.75" thickBot="1" x14ac:dyDescent="0.3">
      <c r="A95" s="173" t="s">
        <v>359</v>
      </c>
      <c r="B95" s="174" t="s">
        <v>367</v>
      </c>
      <c r="C95" s="175"/>
      <c r="D95" s="176"/>
      <c r="E95" s="155"/>
      <c r="F95" s="167"/>
    </row>
    <row r="96" spans="1:6" x14ac:dyDescent="0.25">
      <c r="B96" s="177"/>
      <c r="E96" s="178"/>
      <c r="F96" s="178"/>
    </row>
    <row r="97" spans="5:6" x14ac:dyDescent="0.25">
      <c r="E97" s="178"/>
      <c r="F97" s="178"/>
    </row>
    <row r="98" spans="5:6" x14ac:dyDescent="0.25">
      <c r="E98" s="178"/>
      <c r="F98" s="178"/>
    </row>
    <row r="99" spans="5:6" x14ac:dyDescent="0.25">
      <c r="E99" s="178"/>
      <c r="F99" s="178"/>
    </row>
    <row r="100" spans="5:6" x14ac:dyDescent="0.25">
      <c r="E100" s="178"/>
      <c r="F100" s="178"/>
    </row>
    <row r="101" spans="5:6" x14ac:dyDescent="0.25">
      <c r="E101" s="178"/>
      <c r="F101" s="178"/>
    </row>
    <row r="102" spans="5:6" x14ac:dyDescent="0.25">
      <c r="E102" s="178"/>
      <c r="F102" s="178"/>
    </row>
    <row r="103" spans="5:6" x14ac:dyDescent="0.25">
      <c r="E103" s="178"/>
      <c r="F103" s="178"/>
    </row>
    <row r="104" spans="5:6" x14ac:dyDescent="0.25">
      <c r="E104" s="178"/>
      <c r="F104" s="178"/>
    </row>
    <row r="105" spans="5:6" x14ac:dyDescent="0.25">
      <c r="E105" s="178"/>
      <c r="F105" s="178"/>
    </row>
    <row r="106" spans="5:6" x14ac:dyDescent="0.25">
      <c r="E106" s="178"/>
      <c r="F106" s="178"/>
    </row>
    <row r="107" spans="5:6" x14ac:dyDescent="0.25">
      <c r="E107" s="178"/>
      <c r="F107" s="178"/>
    </row>
    <row r="108" spans="5:6" x14ac:dyDescent="0.25">
      <c r="E108" s="178"/>
      <c r="F108" s="178"/>
    </row>
    <row r="109" spans="5:6" x14ac:dyDescent="0.25">
      <c r="E109" s="178"/>
      <c r="F109" s="178"/>
    </row>
    <row r="110" spans="5:6" x14ac:dyDescent="0.25">
      <c r="E110" s="178"/>
      <c r="F110" s="178"/>
    </row>
    <row r="111" spans="5:6" x14ac:dyDescent="0.25">
      <c r="E111" s="178"/>
      <c r="F111" s="178"/>
    </row>
    <row r="112" spans="5:6" x14ac:dyDescent="0.25">
      <c r="E112" s="178"/>
      <c r="F112" s="178"/>
    </row>
    <row r="113" spans="5:6" x14ac:dyDescent="0.25">
      <c r="E113" s="178"/>
      <c r="F113" s="178"/>
    </row>
  </sheetData>
  <mergeCells count="1">
    <mergeCell ref="A1:D1"/>
  </mergeCells>
  <phoneticPr fontId="22" type="noConversion"/>
  <pageMargins left="0.7" right="0.7" top="0.78740157499999996" bottom="0.78740157499999996" header="0.3" footer="0.3"/>
  <pageSetup paperSize="8" scale="98" orientation="portrait" horizontalDpi="300" verticalDpi="300" r:id="rId1"/>
  <rowBreaks count="1" manualBreakCount="1">
    <brk id="64" max="16383" man="1"/>
  </rowBreaks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view="pageLayout" zoomScaleNormal="85" workbookViewId="0">
      <selection activeCell="H33" sqref="H33"/>
    </sheetView>
  </sheetViews>
  <sheetFormatPr defaultColWidth="8.85546875" defaultRowHeight="15" x14ac:dyDescent="0.25"/>
  <cols>
    <col min="1" max="1" width="5" style="61" customWidth="1"/>
    <col min="2" max="2" width="72.28515625" style="61" customWidth="1"/>
    <col min="3" max="3" width="11" style="61" bestFit="1" customWidth="1"/>
    <col min="4" max="4" width="6.42578125" style="61" customWidth="1"/>
    <col min="5" max="5" width="10.7109375" style="61" bestFit="1" customWidth="1"/>
    <col min="6" max="6" width="9.140625" style="61" customWidth="1"/>
    <col min="7" max="7" width="3.42578125" style="61" customWidth="1"/>
    <col min="8" max="8" width="23.7109375" style="143" customWidth="1"/>
    <col min="9" max="9" width="3.85546875" style="61" customWidth="1"/>
    <col min="10" max="10" width="7.140625" style="61" customWidth="1"/>
    <col min="11" max="11" width="70.42578125" style="61" customWidth="1"/>
    <col min="12" max="16384" width="8.85546875" style="61"/>
  </cols>
  <sheetData>
    <row r="1" spans="1:11" ht="133.5" thickBot="1" x14ac:dyDescent="0.3">
      <c r="A1" s="228" t="s">
        <v>423</v>
      </c>
      <c r="B1" s="228"/>
      <c r="C1" s="228"/>
      <c r="D1" s="228"/>
      <c r="E1" s="228"/>
      <c r="F1" s="228"/>
      <c r="G1" s="228"/>
      <c r="H1" s="220" t="s">
        <v>415</v>
      </c>
      <c r="I1" s="221" t="s">
        <v>209</v>
      </c>
      <c r="J1" s="179" t="s">
        <v>380</v>
      </c>
      <c r="K1" s="180" t="s">
        <v>381</v>
      </c>
    </row>
    <row r="2" spans="1:11" ht="15.75" thickBot="1" x14ac:dyDescent="0.3">
      <c r="A2" s="130"/>
      <c r="B2" s="219" t="s">
        <v>285</v>
      </c>
      <c r="C2" s="229" t="s">
        <v>416</v>
      </c>
      <c r="D2" s="229"/>
      <c r="E2" s="229"/>
      <c r="F2" s="229"/>
      <c r="G2" s="230"/>
      <c r="H2" s="45">
        <f>SUM(H3,H8,H13,H16,H19,H22,H25,H27,H29,H32,H34,H36,H38,H40,H42,H44,H46,H49)</f>
        <v>14.966666666666667</v>
      </c>
      <c r="I2" s="92">
        <f>SUM(I3:I49)</f>
        <v>5</v>
      </c>
      <c r="J2" s="181"/>
      <c r="K2" s="132"/>
    </row>
    <row r="3" spans="1:11" x14ac:dyDescent="0.25">
      <c r="A3" s="6" t="s">
        <v>286</v>
      </c>
      <c r="B3" s="131"/>
      <c r="C3" s="131"/>
      <c r="D3" s="131"/>
      <c r="E3" s="131"/>
      <c r="F3" s="131"/>
      <c r="G3" s="131"/>
      <c r="H3" s="47">
        <f>SUM(H5:H7)</f>
        <v>2.5</v>
      </c>
      <c r="I3" s="91">
        <v>1</v>
      </c>
      <c r="J3" s="131"/>
      <c r="K3" s="131"/>
    </row>
    <row r="4" spans="1:11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6</v>
      </c>
      <c r="F4" s="1" t="s">
        <v>302</v>
      </c>
      <c r="H4" s="48" t="s">
        <v>7</v>
      </c>
    </row>
    <row r="5" spans="1:11" s="132" customFormat="1" ht="75" x14ac:dyDescent="0.25">
      <c r="A5" s="182">
        <v>1</v>
      </c>
      <c r="B5" s="183" t="s">
        <v>375</v>
      </c>
      <c r="C5" s="94">
        <v>4</v>
      </c>
      <c r="D5" s="94">
        <v>2016</v>
      </c>
      <c r="E5" s="94">
        <f>100/C5</f>
        <v>25</v>
      </c>
      <c r="F5" s="94">
        <v>10</v>
      </c>
      <c r="H5" s="95">
        <f>F5*(E5/100)</f>
        <v>2.5</v>
      </c>
    </row>
    <row r="6" spans="1:11" ht="30" x14ac:dyDescent="0.25">
      <c r="A6" s="62"/>
      <c r="B6" s="141" t="s">
        <v>374</v>
      </c>
      <c r="C6" s="139"/>
      <c r="E6" s="184"/>
      <c r="H6" s="185"/>
    </row>
    <row r="7" spans="1:11" x14ac:dyDescent="0.25">
      <c r="A7" s="62"/>
      <c r="B7" s="186"/>
      <c r="C7" s="64"/>
      <c r="D7" s="62"/>
      <c r="E7" s="83"/>
      <c r="F7" s="64"/>
      <c r="H7" s="76"/>
    </row>
    <row r="8" spans="1:11" x14ac:dyDescent="0.25">
      <c r="A8" s="6" t="s">
        <v>287</v>
      </c>
      <c r="B8" s="131"/>
      <c r="C8" s="131"/>
      <c r="D8" s="131"/>
      <c r="E8" s="131"/>
      <c r="F8" s="131"/>
      <c r="G8" s="131"/>
      <c r="H8" s="47">
        <f>SUM(H11:H11)</f>
        <v>0.66666666666666674</v>
      </c>
      <c r="I8" s="11">
        <v>1</v>
      </c>
      <c r="J8" s="131"/>
      <c r="K8" s="131"/>
    </row>
    <row r="9" spans="1:11" x14ac:dyDescent="0.25">
      <c r="A9" s="1" t="s">
        <v>1</v>
      </c>
      <c r="B9" s="1" t="s">
        <v>2</v>
      </c>
      <c r="C9" s="1" t="s">
        <v>3</v>
      </c>
      <c r="D9" s="1" t="s">
        <v>4</v>
      </c>
      <c r="E9" s="1" t="s">
        <v>6</v>
      </c>
      <c r="F9" s="1" t="s">
        <v>219</v>
      </c>
      <c r="H9" s="48" t="s">
        <v>7</v>
      </c>
    </row>
    <row r="10" spans="1:11" x14ac:dyDescent="0.25">
      <c r="A10" s="27"/>
      <c r="B10" s="98" t="s">
        <v>172</v>
      </c>
      <c r="C10" s="27"/>
      <c r="D10" s="27"/>
      <c r="E10" s="27"/>
      <c r="F10" s="27"/>
      <c r="G10" s="27"/>
      <c r="H10" s="47"/>
    </row>
    <row r="11" spans="1:11" s="132" customFormat="1" ht="75" x14ac:dyDescent="0.25">
      <c r="A11" s="182">
        <v>1</v>
      </c>
      <c r="B11" s="183" t="s">
        <v>376</v>
      </c>
      <c r="C11" s="94">
        <v>6</v>
      </c>
      <c r="D11" s="94">
        <v>2016</v>
      </c>
      <c r="E11" s="187">
        <f>100/C11</f>
        <v>16.666666666666668</v>
      </c>
      <c r="F11" s="94">
        <v>4</v>
      </c>
      <c r="H11" s="95">
        <f t="shared" ref="H11" si="0">F11*(E11/100)</f>
        <v>0.66666666666666674</v>
      </c>
    </row>
    <row r="12" spans="1:11" x14ac:dyDescent="0.25">
      <c r="B12" s="143"/>
      <c r="C12" s="139"/>
      <c r="H12" s="76"/>
    </row>
    <row r="13" spans="1:11" x14ac:dyDescent="0.25">
      <c r="A13" s="6" t="s">
        <v>288</v>
      </c>
      <c r="B13" s="131"/>
      <c r="C13" s="131"/>
      <c r="D13" s="131"/>
      <c r="E13" s="131"/>
      <c r="F13" s="131"/>
      <c r="G13" s="131"/>
      <c r="H13" s="47">
        <f>SUM(H15)</f>
        <v>0.8</v>
      </c>
      <c r="I13" s="11">
        <v>1</v>
      </c>
      <c r="J13" s="131"/>
      <c r="K13" s="131"/>
    </row>
    <row r="14" spans="1:11" x14ac:dyDescent="0.25">
      <c r="A14" s="1" t="s">
        <v>1</v>
      </c>
      <c r="B14" s="1" t="s">
        <v>2</v>
      </c>
      <c r="C14" s="1" t="s">
        <v>3</v>
      </c>
      <c r="D14" s="1" t="s">
        <v>4</v>
      </c>
      <c r="E14" s="1" t="s">
        <v>6</v>
      </c>
      <c r="F14" s="1" t="s">
        <v>303</v>
      </c>
      <c r="H14" s="48" t="s">
        <v>7</v>
      </c>
    </row>
    <row r="15" spans="1:11" s="132" customFormat="1" ht="45" x14ac:dyDescent="0.25">
      <c r="A15" s="182">
        <v>1</v>
      </c>
      <c r="B15" s="183" t="s">
        <v>377</v>
      </c>
      <c r="C15" s="94">
        <v>2</v>
      </c>
      <c r="D15" s="94">
        <v>2015</v>
      </c>
      <c r="E15" s="94">
        <v>5</v>
      </c>
      <c r="F15" s="94">
        <v>16</v>
      </c>
      <c r="H15" s="95">
        <f>F15*(E15/100)</f>
        <v>0.8</v>
      </c>
    </row>
    <row r="16" spans="1:11" x14ac:dyDescent="0.25">
      <c r="A16" s="6" t="s">
        <v>289</v>
      </c>
      <c r="B16" s="131"/>
      <c r="C16" s="131"/>
      <c r="D16" s="131"/>
      <c r="E16" s="131"/>
      <c r="F16" s="131"/>
      <c r="G16" s="131"/>
      <c r="H16" s="47">
        <v>0</v>
      </c>
      <c r="I16" s="11">
        <v>0</v>
      </c>
      <c r="J16" s="131"/>
      <c r="K16" s="131"/>
    </row>
    <row r="17" spans="1:11" x14ac:dyDescent="0.25">
      <c r="A17" s="1" t="s">
        <v>1</v>
      </c>
      <c r="B17" s="1" t="s">
        <v>2</v>
      </c>
      <c r="C17" s="1" t="s">
        <v>3</v>
      </c>
      <c r="D17" s="1" t="s">
        <v>4</v>
      </c>
      <c r="E17" s="1" t="s">
        <v>6</v>
      </c>
      <c r="F17" s="1" t="s">
        <v>216</v>
      </c>
      <c r="H17" s="48" t="s">
        <v>7</v>
      </c>
    </row>
    <row r="18" spans="1:11" x14ac:dyDescent="0.25">
      <c r="H18" s="127"/>
    </row>
    <row r="19" spans="1:11" x14ac:dyDescent="0.25">
      <c r="A19" s="6" t="s">
        <v>290</v>
      </c>
      <c r="B19" s="131"/>
      <c r="C19" s="131"/>
      <c r="D19" s="131"/>
      <c r="E19" s="131"/>
      <c r="F19" s="131"/>
      <c r="G19" s="131"/>
      <c r="H19" s="47">
        <v>0</v>
      </c>
      <c r="I19" s="11">
        <v>0</v>
      </c>
      <c r="J19" s="131"/>
      <c r="K19" s="131"/>
    </row>
    <row r="20" spans="1:11" x14ac:dyDescent="0.25">
      <c r="A20" s="1" t="s">
        <v>1</v>
      </c>
      <c r="B20" s="1" t="s">
        <v>2</v>
      </c>
      <c r="C20" s="1" t="s">
        <v>3</v>
      </c>
      <c r="D20" s="1" t="s">
        <v>4</v>
      </c>
      <c r="E20" s="1" t="s">
        <v>6</v>
      </c>
      <c r="F20" s="1" t="s">
        <v>176</v>
      </c>
      <c r="H20" s="48" t="s">
        <v>7</v>
      </c>
    </row>
    <row r="21" spans="1:11" x14ac:dyDescent="0.25">
      <c r="H21" s="127"/>
    </row>
    <row r="22" spans="1:11" x14ac:dyDescent="0.25">
      <c r="A22" s="6" t="s">
        <v>291</v>
      </c>
      <c r="B22" s="131"/>
      <c r="C22" s="131"/>
      <c r="D22" s="131"/>
      <c r="E22" s="131"/>
      <c r="F22" s="131"/>
      <c r="G22" s="131"/>
      <c r="H22" s="47">
        <v>0</v>
      </c>
      <c r="I22" s="11">
        <v>0</v>
      </c>
      <c r="J22" s="131"/>
      <c r="K22" s="131"/>
    </row>
    <row r="23" spans="1:11" x14ac:dyDescent="0.25">
      <c r="A23" s="1" t="s">
        <v>1</v>
      </c>
      <c r="B23" s="1" t="s">
        <v>2</v>
      </c>
      <c r="C23" s="1" t="s">
        <v>3</v>
      </c>
      <c r="D23" s="1" t="s">
        <v>4</v>
      </c>
      <c r="E23" s="1" t="s">
        <v>6</v>
      </c>
      <c r="F23" s="1" t="s">
        <v>210</v>
      </c>
      <c r="H23" s="48" t="s">
        <v>7</v>
      </c>
    </row>
    <row r="24" spans="1:11" x14ac:dyDescent="0.25">
      <c r="H24" s="127"/>
    </row>
    <row r="25" spans="1:11" x14ac:dyDescent="0.25">
      <c r="A25" s="6" t="s">
        <v>292</v>
      </c>
      <c r="B25" s="131"/>
      <c r="C25" s="131"/>
      <c r="D25" s="131"/>
      <c r="E25" s="131"/>
      <c r="F25" s="131"/>
      <c r="G25" s="131"/>
      <c r="H25" s="47">
        <v>0</v>
      </c>
      <c r="I25" s="11">
        <v>0</v>
      </c>
      <c r="J25" s="131"/>
      <c r="K25" s="131"/>
    </row>
    <row r="26" spans="1:11" x14ac:dyDescent="0.25">
      <c r="A26" s="1" t="s">
        <v>1</v>
      </c>
      <c r="B26" s="1" t="s">
        <v>2</v>
      </c>
      <c r="C26" s="1" t="s">
        <v>3</v>
      </c>
      <c r="D26" s="1" t="s">
        <v>4</v>
      </c>
      <c r="E26" s="1" t="s">
        <v>6</v>
      </c>
      <c r="F26" s="1" t="s">
        <v>303</v>
      </c>
      <c r="H26" s="48" t="s">
        <v>7</v>
      </c>
    </row>
    <row r="27" spans="1:11" x14ac:dyDescent="0.25">
      <c r="A27" s="6" t="s">
        <v>293</v>
      </c>
      <c r="B27" s="131"/>
      <c r="C27" s="131"/>
      <c r="D27" s="131"/>
      <c r="E27" s="131"/>
      <c r="F27" s="131"/>
      <c r="G27" s="131"/>
      <c r="H27" s="47">
        <v>0</v>
      </c>
      <c r="I27" s="11">
        <v>0</v>
      </c>
      <c r="J27" s="131"/>
      <c r="K27" s="131"/>
    </row>
    <row r="28" spans="1:11" x14ac:dyDescent="0.25">
      <c r="A28" s="1" t="s">
        <v>1</v>
      </c>
      <c r="B28" s="1" t="s">
        <v>2</v>
      </c>
      <c r="C28" s="1" t="s">
        <v>3</v>
      </c>
      <c r="D28" s="1" t="s">
        <v>4</v>
      </c>
      <c r="E28" s="1" t="s">
        <v>6</v>
      </c>
      <c r="F28" s="1" t="s">
        <v>304</v>
      </c>
      <c r="H28" s="48" t="s">
        <v>7</v>
      </c>
    </row>
    <row r="29" spans="1:11" x14ac:dyDescent="0.25">
      <c r="A29" s="6" t="s">
        <v>294</v>
      </c>
      <c r="B29" s="131"/>
      <c r="C29" s="131"/>
      <c r="D29" s="131"/>
      <c r="E29" s="131"/>
      <c r="F29" s="131"/>
      <c r="G29" s="131"/>
      <c r="H29" s="47">
        <f>SUM(H31)</f>
        <v>10</v>
      </c>
      <c r="I29" s="11">
        <v>1</v>
      </c>
      <c r="J29" s="131"/>
      <c r="K29" s="131"/>
    </row>
    <row r="30" spans="1:11" x14ac:dyDescent="0.25">
      <c r="A30" s="1" t="s">
        <v>1</v>
      </c>
      <c r="B30" s="1" t="s">
        <v>2</v>
      </c>
      <c r="C30" s="1" t="s">
        <v>3</v>
      </c>
      <c r="D30" s="1" t="s">
        <v>4</v>
      </c>
      <c r="E30" s="1" t="s">
        <v>6</v>
      </c>
      <c r="F30" s="1" t="s">
        <v>302</v>
      </c>
      <c r="H30" s="48" t="s">
        <v>7</v>
      </c>
    </row>
    <row r="31" spans="1:11" ht="30" x14ac:dyDescent="0.25">
      <c r="A31" s="99">
        <v>1</v>
      </c>
      <c r="B31" s="100" t="s">
        <v>378</v>
      </c>
      <c r="C31" s="101">
        <v>1</v>
      </c>
      <c r="D31" s="101">
        <v>1992</v>
      </c>
      <c r="E31" s="101">
        <v>100</v>
      </c>
      <c r="F31" s="101">
        <v>10</v>
      </c>
      <c r="G31" s="102"/>
      <c r="H31" s="95">
        <f t="shared" ref="H31" si="1">F31*(E31/100)</f>
        <v>10</v>
      </c>
    </row>
    <row r="32" spans="1:11" x14ac:dyDescent="0.25">
      <c r="A32" s="6" t="s">
        <v>295</v>
      </c>
      <c r="B32" s="131"/>
      <c r="C32" s="131"/>
      <c r="D32" s="131"/>
      <c r="E32" s="131"/>
      <c r="F32" s="131"/>
      <c r="G32" s="131"/>
      <c r="H32" s="47">
        <v>0</v>
      </c>
      <c r="I32" s="11">
        <v>0</v>
      </c>
      <c r="J32" s="131"/>
      <c r="K32" s="131"/>
    </row>
    <row r="33" spans="1:11" x14ac:dyDescent="0.25">
      <c r="A33" s="1" t="s">
        <v>1</v>
      </c>
      <c r="B33" s="1" t="s">
        <v>2</v>
      </c>
      <c r="C33" s="1" t="s">
        <v>3</v>
      </c>
      <c r="D33" s="1" t="s">
        <v>4</v>
      </c>
      <c r="E33" s="1" t="s">
        <v>6</v>
      </c>
      <c r="F33" s="1" t="s">
        <v>213</v>
      </c>
      <c r="H33" s="48" t="s">
        <v>7</v>
      </c>
    </row>
    <row r="34" spans="1:11" x14ac:dyDescent="0.25">
      <c r="A34" s="6" t="s">
        <v>296</v>
      </c>
      <c r="B34" s="131"/>
      <c r="C34" s="131"/>
      <c r="D34" s="131"/>
      <c r="E34" s="131"/>
      <c r="F34" s="131"/>
      <c r="G34" s="131"/>
      <c r="H34" s="47">
        <v>0</v>
      </c>
      <c r="I34" s="11">
        <v>0</v>
      </c>
      <c r="J34" s="131"/>
      <c r="K34" s="131"/>
    </row>
    <row r="35" spans="1:11" x14ac:dyDescent="0.25">
      <c r="A35" s="1" t="s">
        <v>1</v>
      </c>
      <c r="B35" s="1" t="s">
        <v>2</v>
      </c>
      <c r="C35" s="1" t="s">
        <v>3</v>
      </c>
      <c r="D35" s="1" t="s">
        <v>4</v>
      </c>
      <c r="E35" s="1" t="s">
        <v>6</v>
      </c>
      <c r="F35" s="1" t="s">
        <v>304</v>
      </c>
      <c r="H35" s="48" t="s">
        <v>7</v>
      </c>
    </row>
    <row r="36" spans="1:11" x14ac:dyDescent="0.25">
      <c r="A36" s="6" t="s">
        <v>305</v>
      </c>
      <c r="B36" s="131"/>
      <c r="C36" s="131"/>
      <c r="D36" s="131"/>
      <c r="E36" s="131"/>
      <c r="F36" s="131"/>
      <c r="G36" s="131"/>
      <c r="H36" s="47">
        <v>0</v>
      </c>
      <c r="I36" s="11">
        <v>0</v>
      </c>
      <c r="J36" s="131"/>
      <c r="K36" s="131"/>
    </row>
    <row r="37" spans="1:11" x14ac:dyDescent="0.25">
      <c r="A37" s="1" t="s">
        <v>1</v>
      </c>
      <c r="B37" s="1" t="s">
        <v>2</v>
      </c>
      <c r="C37" s="1" t="s">
        <v>3</v>
      </c>
      <c r="D37" s="1" t="s">
        <v>4</v>
      </c>
      <c r="E37" s="1" t="s">
        <v>6</v>
      </c>
      <c r="F37" s="1" t="s">
        <v>216</v>
      </c>
      <c r="H37" s="48" t="s">
        <v>7</v>
      </c>
    </row>
    <row r="38" spans="1:11" x14ac:dyDescent="0.25">
      <c r="A38" s="6" t="s">
        <v>297</v>
      </c>
      <c r="B38" s="131"/>
      <c r="C38" s="131"/>
      <c r="D38" s="131"/>
      <c r="E38" s="131"/>
      <c r="F38" s="131"/>
      <c r="G38" s="131"/>
      <c r="H38" s="47">
        <v>0</v>
      </c>
      <c r="I38" s="11">
        <v>0</v>
      </c>
      <c r="J38" s="131"/>
      <c r="K38" s="131"/>
    </row>
    <row r="39" spans="1:11" x14ac:dyDescent="0.25">
      <c r="A39" s="1" t="s">
        <v>1</v>
      </c>
      <c r="B39" s="1" t="s">
        <v>2</v>
      </c>
      <c r="C39" s="1" t="s">
        <v>3</v>
      </c>
      <c r="D39" s="1" t="s">
        <v>4</v>
      </c>
      <c r="E39" s="1" t="s">
        <v>6</v>
      </c>
      <c r="F39" s="1" t="s">
        <v>217</v>
      </c>
      <c r="H39" s="48" t="s">
        <v>7</v>
      </c>
    </row>
    <row r="40" spans="1:11" x14ac:dyDescent="0.25">
      <c r="A40" s="6" t="s">
        <v>298</v>
      </c>
      <c r="B40" s="131"/>
      <c r="C40" s="131"/>
      <c r="D40" s="131"/>
      <c r="E40" s="131"/>
      <c r="F40" s="131"/>
      <c r="G40" s="131"/>
      <c r="H40" s="47">
        <v>0</v>
      </c>
      <c r="I40" s="11">
        <v>0</v>
      </c>
      <c r="J40" s="131"/>
      <c r="K40" s="131"/>
    </row>
    <row r="41" spans="1:11" x14ac:dyDescent="0.25">
      <c r="A41" s="1" t="s">
        <v>1</v>
      </c>
      <c r="B41" s="1" t="s">
        <v>2</v>
      </c>
      <c r="C41" s="1" t="s">
        <v>3</v>
      </c>
      <c r="D41" s="1" t="s">
        <v>4</v>
      </c>
      <c r="E41" s="1" t="s">
        <v>6</v>
      </c>
      <c r="F41" s="1" t="s">
        <v>303</v>
      </c>
      <c r="H41" s="48" t="s">
        <v>7</v>
      </c>
    </row>
    <row r="42" spans="1:11" x14ac:dyDescent="0.25">
      <c r="A42" s="6" t="s">
        <v>299</v>
      </c>
      <c r="B42" s="131"/>
      <c r="C42" s="131"/>
      <c r="D42" s="131"/>
      <c r="E42" s="131"/>
      <c r="F42" s="131"/>
      <c r="G42" s="131"/>
      <c r="H42" s="47">
        <v>0</v>
      </c>
      <c r="I42" s="11">
        <v>0</v>
      </c>
      <c r="J42" s="131"/>
      <c r="K42" s="131"/>
    </row>
    <row r="43" spans="1:11" x14ac:dyDescent="0.25">
      <c r="A43" s="1" t="s">
        <v>1</v>
      </c>
      <c r="B43" s="1" t="s">
        <v>2</v>
      </c>
      <c r="C43" s="1" t="s">
        <v>3</v>
      </c>
      <c r="D43" s="1" t="s">
        <v>4</v>
      </c>
      <c r="E43" s="1" t="s">
        <v>6</v>
      </c>
      <c r="F43" s="1" t="s">
        <v>23</v>
      </c>
      <c r="H43" s="48" t="s">
        <v>7</v>
      </c>
    </row>
    <row r="44" spans="1:11" x14ac:dyDescent="0.25">
      <c r="A44" s="6" t="s">
        <v>306</v>
      </c>
      <c r="B44" s="131"/>
      <c r="C44" s="131"/>
      <c r="D44" s="131"/>
      <c r="E44" s="131"/>
      <c r="F44" s="131"/>
      <c r="G44" s="131"/>
      <c r="H44" s="47">
        <v>0</v>
      </c>
      <c r="I44" s="11">
        <v>0</v>
      </c>
      <c r="J44" s="131"/>
      <c r="K44" s="131"/>
    </row>
    <row r="45" spans="1:11" x14ac:dyDescent="0.25">
      <c r="A45" s="1" t="s">
        <v>1</v>
      </c>
      <c r="B45" s="1" t="s">
        <v>2</v>
      </c>
      <c r="C45" s="1" t="s">
        <v>3</v>
      </c>
      <c r="D45" s="1" t="s">
        <v>4</v>
      </c>
      <c r="E45" s="1" t="s">
        <v>6</v>
      </c>
      <c r="F45" s="1" t="s">
        <v>217</v>
      </c>
      <c r="H45" s="48" t="s">
        <v>7</v>
      </c>
    </row>
    <row r="46" spans="1:11" x14ac:dyDescent="0.25">
      <c r="A46" s="6" t="s">
        <v>300</v>
      </c>
      <c r="B46" s="131"/>
      <c r="C46" s="131"/>
      <c r="D46" s="131"/>
      <c r="E46" s="131"/>
      <c r="F46" s="131"/>
      <c r="G46" s="131"/>
      <c r="H46" s="47">
        <v>1</v>
      </c>
      <c r="I46" s="11">
        <v>1</v>
      </c>
      <c r="J46" s="131"/>
      <c r="K46" s="131"/>
    </row>
    <row r="47" spans="1:11" x14ac:dyDescent="0.25">
      <c r="A47" s="1" t="s">
        <v>1</v>
      </c>
      <c r="B47" s="1" t="s">
        <v>2</v>
      </c>
      <c r="C47" s="1" t="s">
        <v>3</v>
      </c>
      <c r="D47" s="1" t="s">
        <v>4</v>
      </c>
      <c r="E47" s="1" t="s">
        <v>6</v>
      </c>
      <c r="F47" s="1" t="s">
        <v>23</v>
      </c>
      <c r="H47" s="48" t="s">
        <v>7</v>
      </c>
    </row>
    <row r="48" spans="1:11" x14ac:dyDescent="0.25">
      <c r="A48" s="62">
        <v>1</v>
      </c>
      <c r="B48" s="61" t="s">
        <v>379</v>
      </c>
      <c r="C48" s="85">
        <v>1</v>
      </c>
      <c r="D48" s="85">
        <v>2016</v>
      </c>
      <c r="E48" s="85">
        <v>100</v>
      </c>
      <c r="F48" s="94">
        <v>1</v>
      </c>
      <c r="G48" s="94"/>
      <c r="H48" s="103">
        <v>1</v>
      </c>
    </row>
    <row r="49" spans="1:11" x14ac:dyDescent="0.25">
      <c r="A49" s="6" t="s">
        <v>301</v>
      </c>
      <c r="B49" s="131"/>
      <c r="C49" s="131"/>
      <c r="D49" s="131"/>
      <c r="E49" s="131"/>
      <c r="F49" s="131"/>
      <c r="G49" s="131"/>
      <c r="H49" s="47">
        <v>0</v>
      </c>
      <c r="I49" s="11">
        <v>0</v>
      </c>
      <c r="J49" s="131"/>
      <c r="K49" s="131"/>
    </row>
    <row r="50" spans="1:11" x14ac:dyDescent="0.25">
      <c r="A50" s="1" t="s">
        <v>1</v>
      </c>
      <c r="B50" s="1" t="s">
        <v>2</v>
      </c>
      <c r="C50" s="1" t="s">
        <v>3</v>
      </c>
      <c r="D50" s="1" t="s">
        <v>4</v>
      </c>
      <c r="E50" s="1" t="s">
        <v>6</v>
      </c>
      <c r="F50" s="1" t="s">
        <v>23</v>
      </c>
      <c r="H50" s="48" t="s">
        <v>7</v>
      </c>
    </row>
    <row r="66" ht="30.75" customHeight="1" x14ac:dyDescent="0.25"/>
  </sheetData>
  <mergeCells count="2">
    <mergeCell ref="A1:G1"/>
    <mergeCell ref="C2:G2"/>
  </mergeCells>
  <phoneticPr fontId="22" type="noConversion"/>
  <pageMargins left="0.7" right="0.7" top="0.78740157499999996" bottom="0.78740157499999996" header="0.3" footer="0.3"/>
  <pageSetup paperSize="8" scale="59" fitToHeight="0" orientation="landscape" r:id="rId1"/>
  <headerFooter>
    <oddHeader>&amp;C1. Prestižní publikace a realizace_x000D_</oddHeader>
    <oddFooter>&amp;C&amp;P</oddFooter>
  </headerFooter>
  <legacy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view="pageLayout" zoomScaleNormal="85" workbookViewId="0">
      <selection activeCell="B7" sqref="B7"/>
    </sheetView>
  </sheetViews>
  <sheetFormatPr defaultColWidth="8.85546875" defaultRowHeight="15" x14ac:dyDescent="0.25"/>
  <cols>
    <col min="1" max="1" width="5.140625" style="119" customWidth="1"/>
    <col min="2" max="2" width="67.85546875" style="39" customWidth="1"/>
    <col min="3" max="3" width="16" style="39" customWidth="1"/>
    <col min="4" max="4" width="10" style="39" customWidth="1"/>
    <col min="5" max="5" width="9" style="44" customWidth="1"/>
    <col min="6" max="6" width="4.42578125" style="44" customWidth="1"/>
    <col min="7" max="7" width="6.140625" style="39" customWidth="1"/>
    <col min="8" max="8" width="65.42578125" style="39" customWidth="1"/>
    <col min="9" max="16384" width="8.85546875" style="39"/>
  </cols>
  <sheetData>
    <row r="1" spans="1:8" ht="72" thickBot="1" x14ac:dyDescent="0.3">
      <c r="A1" s="114"/>
      <c r="B1" s="123"/>
      <c r="C1" s="38"/>
      <c r="D1" s="38"/>
      <c r="E1" s="188" t="s">
        <v>7</v>
      </c>
      <c r="F1" s="189" t="s">
        <v>418</v>
      </c>
      <c r="G1" s="179" t="s">
        <v>380</v>
      </c>
      <c r="H1" s="180" t="s">
        <v>381</v>
      </c>
    </row>
    <row r="2" spans="1:8" ht="15.75" thickBot="1" x14ac:dyDescent="0.3">
      <c r="A2" s="115"/>
      <c r="B2" s="97" t="s">
        <v>307</v>
      </c>
      <c r="C2" s="231" t="s">
        <v>417</v>
      </c>
      <c r="D2" s="231"/>
      <c r="E2" s="58">
        <f>SUM(E3,E14,E17,E21,E25,E29,E33,E36,E39,E42,E45,E49,E52,E55,E58,E61,E64,E67,E70,E73,E76,E79)</f>
        <v>45</v>
      </c>
      <c r="F2" s="59">
        <f>SUM(F3:F79)</f>
        <v>10</v>
      </c>
    </row>
    <row r="3" spans="1:8" x14ac:dyDescent="0.25">
      <c r="A3" s="116" t="s">
        <v>174</v>
      </c>
      <c r="B3" s="40"/>
      <c r="C3" s="40"/>
      <c r="D3" s="40"/>
      <c r="E3" s="53">
        <f>SUM(E7:E13)</f>
        <v>15</v>
      </c>
      <c r="F3" s="54">
        <v>5</v>
      </c>
      <c r="G3" s="40"/>
      <c r="H3" s="40"/>
    </row>
    <row r="4" spans="1:8" x14ac:dyDescent="0.25">
      <c r="A4" s="117" t="s">
        <v>1</v>
      </c>
      <c r="B4" s="42" t="s">
        <v>2</v>
      </c>
      <c r="C4" s="42" t="s">
        <v>210</v>
      </c>
      <c r="E4" s="55" t="s">
        <v>7</v>
      </c>
      <c r="F4" s="56"/>
    </row>
    <row r="5" spans="1:8" x14ac:dyDescent="0.25">
      <c r="A5" s="118"/>
      <c r="B5" s="52" t="s">
        <v>239</v>
      </c>
      <c r="C5" s="43"/>
      <c r="D5" s="43"/>
      <c r="E5" s="57"/>
      <c r="F5" s="43"/>
      <c r="G5" s="43"/>
      <c r="H5" s="43"/>
    </row>
    <row r="6" spans="1:8" s="107" customFormat="1" ht="46.5" customHeight="1" x14ac:dyDescent="0.25">
      <c r="A6" s="105"/>
      <c r="B6" s="106" t="s">
        <v>382</v>
      </c>
      <c r="E6" s="108"/>
      <c r="F6" s="109"/>
    </row>
    <row r="7" spans="1:8" s="107" customFormat="1" ht="75" x14ac:dyDescent="0.25">
      <c r="A7" s="105">
        <v>1</v>
      </c>
      <c r="B7" s="96" t="s">
        <v>383</v>
      </c>
      <c r="C7" s="110">
        <v>3</v>
      </c>
      <c r="E7" s="111">
        <f t="shared" ref="E7:E11" si="0">C7</f>
        <v>3</v>
      </c>
      <c r="F7" s="109"/>
    </row>
    <row r="8" spans="1:8" s="107" customFormat="1" ht="75" x14ac:dyDescent="0.25">
      <c r="A8" s="105">
        <v>2</v>
      </c>
      <c r="B8" s="96" t="s">
        <v>240</v>
      </c>
      <c r="C8" s="110">
        <v>3</v>
      </c>
      <c r="E8" s="111">
        <f t="shared" si="0"/>
        <v>3</v>
      </c>
      <c r="F8" s="109"/>
    </row>
    <row r="9" spans="1:8" s="107" customFormat="1" ht="60" x14ac:dyDescent="0.25">
      <c r="A9" s="105">
        <v>3</v>
      </c>
      <c r="B9" s="96" t="s">
        <v>241</v>
      </c>
      <c r="C9" s="110">
        <v>3</v>
      </c>
      <c r="E9" s="111">
        <f t="shared" si="0"/>
        <v>3</v>
      </c>
      <c r="F9" s="109"/>
    </row>
    <row r="10" spans="1:8" s="107" customFormat="1" ht="45" x14ac:dyDescent="0.25">
      <c r="A10" s="105">
        <v>4</v>
      </c>
      <c r="B10" s="96" t="s">
        <v>242</v>
      </c>
      <c r="C10" s="110">
        <v>3</v>
      </c>
      <c r="E10" s="111">
        <f t="shared" si="0"/>
        <v>3</v>
      </c>
      <c r="F10" s="109"/>
    </row>
    <row r="11" spans="1:8" s="107" customFormat="1" ht="60" x14ac:dyDescent="0.25">
      <c r="A11" s="105">
        <v>5</v>
      </c>
      <c r="B11" s="96" t="s">
        <v>243</v>
      </c>
      <c r="C11" s="110">
        <v>3</v>
      </c>
      <c r="E11" s="111">
        <f t="shared" si="0"/>
        <v>3</v>
      </c>
      <c r="F11" s="109"/>
    </row>
    <row r="12" spans="1:8" s="107" customFormat="1" x14ac:dyDescent="0.25">
      <c r="A12" s="105"/>
      <c r="B12" s="96"/>
      <c r="C12" s="110"/>
      <c r="E12" s="111"/>
      <c r="F12" s="109"/>
    </row>
    <row r="13" spans="1:8" s="107" customFormat="1" x14ac:dyDescent="0.25">
      <c r="A13" s="105"/>
      <c r="B13" s="106"/>
      <c r="C13" s="110"/>
      <c r="E13" s="111"/>
      <c r="F13" s="109"/>
    </row>
    <row r="14" spans="1:8" x14ac:dyDescent="0.25">
      <c r="A14" s="116" t="s">
        <v>257</v>
      </c>
      <c r="B14" s="40"/>
      <c r="C14" s="40"/>
      <c r="D14" s="40"/>
      <c r="E14" s="50">
        <v>0</v>
      </c>
      <c r="F14" s="41">
        <v>0</v>
      </c>
      <c r="G14" s="40"/>
      <c r="H14" s="40"/>
    </row>
    <row r="15" spans="1:8" x14ac:dyDescent="0.25">
      <c r="A15" s="117" t="s">
        <v>1</v>
      </c>
      <c r="B15" s="42" t="s">
        <v>2</v>
      </c>
      <c r="C15" s="42" t="s">
        <v>308</v>
      </c>
      <c r="E15" s="51" t="s">
        <v>7</v>
      </c>
    </row>
    <row r="16" spans="1:8" x14ac:dyDescent="0.25">
      <c r="E16" s="38"/>
    </row>
    <row r="17" spans="1:8" x14ac:dyDescent="0.25">
      <c r="A17" s="116" t="s">
        <v>309</v>
      </c>
      <c r="B17" s="40"/>
      <c r="C17" s="40"/>
      <c r="D17" s="40"/>
      <c r="E17" s="50">
        <f>SUM(E19)</f>
        <v>4</v>
      </c>
      <c r="F17" s="41">
        <v>1</v>
      </c>
      <c r="G17" s="40"/>
      <c r="H17" s="40"/>
    </row>
    <row r="18" spans="1:8" x14ac:dyDescent="0.25">
      <c r="A18" s="117" t="s">
        <v>1</v>
      </c>
      <c r="B18" s="42" t="s">
        <v>2</v>
      </c>
      <c r="C18" s="42" t="s">
        <v>213</v>
      </c>
      <c r="E18" s="51" t="s">
        <v>7</v>
      </c>
    </row>
    <row r="19" spans="1:8" s="107" customFormat="1" ht="45" x14ac:dyDescent="0.25">
      <c r="A19" s="105">
        <v>1</v>
      </c>
      <c r="B19" s="112" t="s">
        <v>384</v>
      </c>
      <c r="C19" s="110">
        <v>4</v>
      </c>
      <c r="D19" s="110"/>
      <c r="E19" s="113">
        <v>4</v>
      </c>
    </row>
    <row r="20" spans="1:8" s="107" customFormat="1" x14ac:dyDescent="0.25">
      <c r="A20" s="105"/>
      <c r="B20" s="112"/>
      <c r="C20" s="110"/>
      <c r="D20" s="110"/>
      <c r="E20" s="113"/>
    </row>
    <row r="21" spans="1:8" ht="15.95" customHeight="1" x14ac:dyDescent="0.25">
      <c r="A21" s="116" t="s">
        <v>310</v>
      </c>
      <c r="B21" s="40"/>
      <c r="C21" s="40"/>
      <c r="D21" s="40"/>
      <c r="E21" s="50">
        <f>SUM(E23)</f>
        <v>9</v>
      </c>
      <c r="F21" s="41">
        <v>1</v>
      </c>
      <c r="G21" s="40"/>
      <c r="H21" s="40"/>
    </row>
    <row r="22" spans="1:8" x14ac:dyDescent="0.25">
      <c r="A22" s="117" t="s">
        <v>1</v>
      </c>
      <c r="B22" s="42" t="s">
        <v>2</v>
      </c>
      <c r="C22" s="42" t="s">
        <v>256</v>
      </c>
      <c r="E22" s="51" t="s">
        <v>7</v>
      </c>
    </row>
    <row r="23" spans="1:8" x14ac:dyDescent="0.25">
      <c r="A23" s="119">
        <v>1</v>
      </c>
      <c r="B23" s="39" t="s">
        <v>385</v>
      </c>
      <c r="C23" s="120">
        <v>9</v>
      </c>
      <c r="E23" s="121">
        <v>9</v>
      </c>
    </row>
    <row r="24" spans="1:8" x14ac:dyDescent="0.25">
      <c r="E24" s="38"/>
    </row>
    <row r="25" spans="1:8" x14ac:dyDescent="0.25">
      <c r="A25" s="116" t="s">
        <v>258</v>
      </c>
      <c r="B25" s="40"/>
      <c r="C25" s="40"/>
      <c r="D25" s="40"/>
      <c r="E25" s="50">
        <f>SUM(E27)</f>
        <v>9</v>
      </c>
      <c r="F25" s="41">
        <v>1</v>
      </c>
      <c r="G25" s="40"/>
      <c r="H25" s="40"/>
    </row>
    <row r="26" spans="1:8" x14ac:dyDescent="0.25">
      <c r="A26" s="117" t="s">
        <v>1</v>
      </c>
      <c r="B26" s="42" t="s">
        <v>2</v>
      </c>
      <c r="C26" s="42" t="s">
        <v>256</v>
      </c>
      <c r="E26" s="51" t="s">
        <v>7</v>
      </c>
    </row>
    <row r="27" spans="1:8" ht="30" x14ac:dyDescent="0.25">
      <c r="A27" s="105">
        <v>1</v>
      </c>
      <c r="B27" s="122" t="s">
        <v>386</v>
      </c>
      <c r="C27" s="110">
        <v>9</v>
      </c>
      <c r="D27" s="110"/>
      <c r="E27" s="111">
        <v>9</v>
      </c>
    </row>
    <row r="28" spans="1:8" x14ac:dyDescent="0.25">
      <c r="A28" s="105"/>
      <c r="B28" s="122"/>
      <c r="C28" s="110"/>
      <c r="D28" s="110"/>
      <c r="E28" s="111"/>
    </row>
    <row r="29" spans="1:8" x14ac:dyDescent="0.25">
      <c r="A29" s="116" t="s">
        <v>259</v>
      </c>
      <c r="B29" s="40"/>
      <c r="C29" s="40"/>
      <c r="D29" s="40"/>
      <c r="E29" s="50">
        <f>SUM(E31)</f>
        <v>4</v>
      </c>
      <c r="F29" s="41">
        <v>1</v>
      </c>
      <c r="G29" s="40"/>
      <c r="H29" s="40"/>
    </row>
    <row r="30" spans="1:8" x14ac:dyDescent="0.25">
      <c r="A30" s="117" t="s">
        <v>1</v>
      </c>
      <c r="B30" s="42" t="s">
        <v>2</v>
      </c>
      <c r="C30" s="42" t="s">
        <v>213</v>
      </c>
      <c r="E30" s="51" t="s">
        <v>7</v>
      </c>
    </row>
    <row r="31" spans="1:8" ht="30" x14ac:dyDescent="0.25">
      <c r="A31" s="105">
        <v>1</v>
      </c>
      <c r="B31" s="104" t="s">
        <v>387</v>
      </c>
      <c r="C31" s="110">
        <v>4</v>
      </c>
      <c r="D31" s="110"/>
      <c r="E31" s="111">
        <v>4</v>
      </c>
    </row>
    <row r="32" spans="1:8" x14ac:dyDescent="0.25">
      <c r="E32" s="38"/>
    </row>
    <row r="33" spans="1:8" x14ac:dyDescent="0.25">
      <c r="A33" s="116" t="s">
        <v>260</v>
      </c>
      <c r="B33" s="40"/>
      <c r="C33" s="40"/>
      <c r="D33" s="40"/>
      <c r="E33" s="50">
        <v>0</v>
      </c>
      <c r="F33" s="41">
        <v>0</v>
      </c>
      <c r="G33" s="40"/>
      <c r="H33" s="40"/>
    </row>
    <row r="34" spans="1:8" x14ac:dyDescent="0.25">
      <c r="A34" s="117" t="s">
        <v>1</v>
      </c>
      <c r="B34" s="42" t="s">
        <v>2</v>
      </c>
      <c r="C34" s="42" t="s">
        <v>213</v>
      </c>
      <c r="E34" s="51" t="s">
        <v>7</v>
      </c>
    </row>
    <row r="35" spans="1:8" x14ac:dyDescent="0.25">
      <c r="E35" s="38"/>
    </row>
    <row r="36" spans="1:8" x14ac:dyDescent="0.25">
      <c r="A36" s="116" t="s">
        <v>261</v>
      </c>
      <c r="B36" s="40"/>
      <c r="C36" s="40"/>
      <c r="D36" s="40"/>
      <c r="E36" s="50">
        <v>0</v>
      </c>
      <c r="F36" s="41">
        <v>0</v>
      </c>
      <c r="G36" s="40"/>
      <c r="H36" s="40"/>
    </row>
    <row r="37" spans="1:8" x14ac:dyDescent="0.25">
      <c r="A37" s="117" t="s">
        <v>1</v>
      </c>
      <c r="B37" s="42" t="s">
        <v>2</v>
      </c>
      <c r="C37" s="42" t="s">
        <v>221</v>
      </c>
      <c r="E37" s="51" t="s">
        <v>7</v>
      </c>
    </row>
    <row r="38" spans="1:8" x14ac:dyDescent="0.25">
      <c r="E38" s="38"/>
    </row>
    <row r="39" spans="1:8" x14ac:dyDescent="0.25">
      <c r="A39" s="116" t="s">
        <v>262</v>
      </c>
      <c r="B39" s="40"/>
      <c r="C39" s="40"/>
      <c r="D39" s="40"/>
      <c r="E39" s="50">
        <v>0</v>
      </c>
      <c r="F39" s="41">
        <v>0</v>
      </c>
      <c r="G39" s="40"/>
      <c r="H39" s="40"/>
    </row>
    <row r="40" spans="1:8" x14ac:dyDescent="0.25">
      <c r="A40" s="117" t="s">
        <v>1</v>
      </c>
      <c r="B40" s="42" t="s">
        <v>2</v>
      </c>
      <c r="C40" s="42" t="s">
        <v>213</v>
      </c>
      <c r="E40" s="51" t="s">
        <v>7</v>
      </c>
    </row>
    <row r="41" spans="1:8" x14ac:dyDescent="0.25">
      <c r="E41" s="38"/>
    </row>
    <row r="42" spans="1:8" x14ac:dyDescent="0.25">
      <c r="A42" s="116" t="s">
        <v>263</v>
      </c>
      <c r="B42" s="40"/>
      <c r="C42" s="40"/>
      <c r="D42" s="40"/>
      <c r="E42" s="50">
        <v>0</v>
      </c>
      <c r="F42" s="41">
        <v>0</v>
      </c>
      <c r="G42" s="40"/>
      <c r="H42" s="40"/>
    </row>
    <row r="43" spans="1:8" x14ac:dyDescent="0.25">
      <c r="A43" s="117" t="s">
        <v>1</v>
      </c>
      <c r="B43" s="42" t="s">
        <v>2</v>
      </c>
      <c r="C43" s="42" t="s">
        <v>217</v>
      </c>
      <c r="E43" s="51" t="s">
        <v>7</v>
      </c>
    </row>
    <row r="44" spans="1:8" x14ac:dyDescent="0.25">
      <c r="E44" s="38"/>
    </row>
    <row r="45" spans="1:8" x14ac:dyDescent="0.25">
      <c r="A45" s="116" t="s">
        <v>264</v>
      </c>
      <c r="B45" s="40"/>
      <c r="C45" s="40"/>
      <c r="D45" s="40"/>
      <c r="E45" s="50">
        <f>SUM(E47)</f>
        <v>4</v>
      </c>
      <c r="F45" s="41">
        <v>1</v>
      </c>
      <c r="G45" s="40"/>
      <c r="H45" s="40"/>
    </row>
    <row r="46" spans="1:8" x14ac:dyDescent="0.25">
      <c r="A46" s="117" t="s">
        <v>1</v>
      </c>
      <c r="B46" s="42" t="s">
        <v>2</v>
      </c>
      <c r="C46" s="42" t="s">
        <v>213</v>
      </c>
      <c r="E46" s="51" t="s">
        <v>7</v>
      </c>
    </row>
    <row r="47" spans="1:8" ht="30" x14ac:dyDescent="0.25">
      <c r="A47" s="105">
        <v>1</v>
      </c>
      <c r="B47" s="104" t="s">
        <v>388</v>
      </c>
      <c r="C47" s="110">
        <v>4</v>
      </c>
      <c r="D47" s="110"/>
      <c r="E47" s="111">
        <v>4</v>
      </c>
    </row>
    <row r="48" spans="1:8" x14ac:dyDescent="0.25">
      <c r="A48" s="105"/>
      <c r="B48" s="104"/>
      <c r="C48" s="110"/>
      <c r="D48" s="110"/>
      <c r="E48" s="111"/>
    </row>
    <row r="49" spans="1:8" x14ac:dyDescent="0.25">
      <c r="A49" s="116" t="s">
        <v>265</v>
      </c>
      <c r="B49" s="40"/>
      <c r="C49" s="40"/>
      <c r="D49" s="40"/>
      <c r="E49" s="50">
        <v>0</v>
      </c>
      <c r="F49" s="41">
        <v>0</v>
      </c>
      <c r="G49" s="40"/>
      <c r="H49" s="40"/>
    </row>
    <row r="50" spans="1:8" x14ac:dyDescent="0.25">
      <c r="A50" s="117" t="s">
        <v>1</v>
      </c>
      <c r="B50" s="42" t="s">
        <v>2</v>
      </c>
      <c r="C50" s="42" t="s">
        <v>175</v>
      </c>
      <c r="E50" s="51" t="s">
        <v>7</v>
      </c>
    </row>
    <row r="51" spans="1:8" x14ac:dyDescent="0.25">
      <c r="A51" s="39"/>
      <c r="E51" s="38"/>
    </row>
    <row r="52" spans="1:8" x14ac:dyDescent="0.25">
      <c r="A52" s="116" t="s">
        <v>266</v>
      </c>
      <c r="B52" s="40"/>
      <c r="C52" s="40"/>
      <c r="D52" s="40"/>
      <c r="E52" s="50">
        <v>0</v>
      </c>
      <c r="F52" s="41">
        <v>0</v>
      </c>
      <c r="G52" s="40"/>
      <c r="H52" s="40"/>
    </row>
    <row r="53" spans="1:8" x14ac:dyDescent="0.25">
      <c r="A53" s="117" t="s">
        <v>1</v>
      </c>
      <c r="B53" s="42" t="s">
        <v>2</v>
      </c>
      <c r="C53" s="42" t="s">
        <v>23</v>
      </c>
      <c r="E53" s="51" t="s">
        <v>7</v>
      </c>
    </row>
    <row r="54" spans="1:8" x14ac:dyDescent="0.25">
      <c r="E54" s="38"/>
    </row>
    <row r="55" spans="1:8" x14ac:dyDescent="0.25">
      <c r="A55" s="116" t="s">
        <v>267</v>
      </c>
      <c r="B55" s="40"/>
      <c r="C55" s="40"/>
      <c r="D55" s="40"/>
      <c r="E55" s="50">
        <v>0</v>
      </c>
      <c r="F55" s="41">
        <v>0</v>
      </c>
      <c r="G55" s="40"/>
      <c r="H55" s="40"/>
    </row>
    <row r="56" spans="1:8" x14ac:dyDescent="0.25">
      <c r="A56" s="117" t="s">
        <v>1</v>
      </c>
      <c r="B56" s="42" t="s">
        <v>2</v>
      </c>
      <c r="C56" s="42" t="s">
        <v>210</v>
      </c>
      <c r="E56" s="51" t="s">
        <v>7</v>
      </c>
    </row>
    <row r="57" spans="1:8" x14ac:dyDescent="0.25">
      <c r="E57" s="38"/>
    </row>
    <row r="58" spans="1:8" x14ac:dyDescent="0.25">
      <c r="A58" s="116" t="s">
        <v>268</v>
      </c>
      <c r="B58" s="40"/>
      <c r="C58" s="40"/>
      <c r="D58" s="40"/>
      <c r="E58" s="50">
        <v>0</v>
      </c>
      <c r="F58" s="41">
        <v>0</v>
      </c>
      <c r="G58" s="40"/>
      <c r="H58" s="40"/>
    </row>
    <row r="59" spans="1:8" x14ac:dyDescent="0.25">
      <c r="A59" s="117" t="s">
        <v>1</v>
      </c>
      <c r="B59" s="42" t="s">
        <v>2</v>
      </c>
      <c r="C59" s="42" t="s">
        <v>175</v>
      </c>
      <c r="E59" s="51" t="s">
        <v>7</v>
      </c>
    </row>
    <row r="60" spans="1:8" x14ac:dyDescent="0.25">
      <c r="E60" s="38"/>
    </row>
    <row r="61" spans="1:8" x14ac:dyDescent="0.25">
      <c r="A61" s="116" t="s">
        <v>269</v>
      </c>
      <c r="B61" s="40"/>
      <c r="C61" s="40"/>
      <c r="D61" s="40"/>
      <c r="E61" s="50">
        <v>0</v>
      </c>
      <c r="F61" s="41">
        <v>0</v>
      </c>
      <c r="G61" s="40"/>
      <c r="H61" s="40"/>
    </row>
    <row r="62" spans="1:8" x14ac:dyDescent="0.25">
      <c r="A62" s="117" t="s">
        <v>1</v>
      </c>
      <c r="B62" s="42" t="s">
        <v>2</v>
      </c>
      <c r="C62" s="42" t="s">
        <v>217</v>
      </c>
      <c r="E62" s="51" t="s">
        <v>7</v>
      </c>
    </row>
    <row r="63" spans="1:8" x14ac:dyDescent="0.25">
      <c r="E63" s="38"/>
    </row>
    <row r="64" spans="1:8" x14ac:dyDescent="0.25">
      <c r="A64" s="116" t="s">
        <v>270</v>
      </c>
      <c r="B64" s="40"/>
      <c r="C64" s="40"/>
      <c r="D64" s="40"/>
      <c r="E64" s="50">
        <v>0</v>
      </c>
      <c r="F64" s="41">
        <v>0</v>
      </c>
      <c r="G64" s="40"/>
      <c r="H64" s="40"/>
    </row>
    <row r="65" spans="1:8" x14ac:dyDescent="0.25">
      <c r="A65" s="117" t="s">
        <v>1</v>
      </c>
      <c r="B65" s="42" t="s">
        <v>2</v>
      </c>
      <c r="C65" s="42" t="s">
        <v>302</v>
      </c>
      <c r="E65" s="51" t="s">
        <v>7</v>
      </c>
    </row>
    <row r="66" spans="1:8" x14ac:dyDescent="0.25">
      <c r="E66" s="38"/>
    </row>
    <row r="67" spans="1:8" x14ac:dyDescent="0.25">
      <c r="A67" s="116" t="s">
        <v>271</v>
      </c>
      <c r="B67" s="40"/>
      <c r="C67" s="40"/>
      <c r="D67" s="40"/>
      <c r="E67" s="50">
        <v>0</v>
      </c>
      <c r="F67" s="41">
        <v>0</v>
      </c>
      <c r="G67" s="40"/>
      <c r="H67" s="40"/>
    </row>
    <row r="68" spans="1:8" x14ac:dyDescent="0.25">
      <c r="A68" s="117" t="s">
        <v>1</v>
      </c>
      <c r="B68" s="42" t="s">
        <v>2</v>
      </c>
      <c r="C68" s="42" t="s">
        <v>216</v>
      </c>
      <c r="E68" s="51" t="s">
        <v>7</v>
      </c>
    </row>
    <row r="69" spans="1:8" x14ac:dyDescent="0.25">
      <c r="E69" s="38"/>
    </row>
    <row r="70" spans="1:8" x14ac:dyDescent="0.25">
      <c r="A70" s="116" t="s">
        <v>311</v>
      </c>
      <c r="B70" s="40"/>
      <c r="C70" s="40"/>
      <c r="D70" s="40"/>
      <c r="E70" s="50">
        <v>0</v>
      </c>
      <c r="F70" s="41">
        <v>0</v>
      </c>
      <c r="G70" s="40"/>
      <c r="H70" s="40"/>
    </row>
    <row r="71" spans="1:8" x14ac:dyDescent="0.25">
      <c r="A71" s="117" t="s">
        <v>1</v>
      </c>
      <c r="B71" s="42" t="s">
        <v>2</v>
      </c>
      <c r="C71" s="42" t="s">
        <v>304</v>
      </c>
      <c r="E71" s="51" t="s">
        <v>7</v>
      </c>
    </row>
    <row r="72" spans="1:8" x14ac:dyDescent="0.25">
      <c r="E72" s="38"/>
    </row>
    <row r="73" spans="1:8" x14ac:dyDescent="0.25">
      <c r="A73" s="116" t="s">
        <v>272</v>
      </c>
      <c r="B73" s="40"/>
      <c r="C73" s="40"/>
      <c r="D73" s="40"/>
      <c r="E73" s="50">
        <v>0</v>
      </c>
      <c r="F73" s="41">
        <v>0</v>
      </c>
      <c r="G73" s="40"/>
      <c r="H73" s="40"/>
    </row>
    <row r="74" spans="1:8" x14ac:dyDescent="0.25">
      <c r="A74" s="117" t="s">
        <v>1</v>
      </c>
      <c r="B74" s="42" t="s">
        <v>2</v>
      </c>
      <c r="C74" s="42" t="s">
        <v>312</v>
      </c>
      <c r="E74" s="51" t="s">
        <v>7</v>
      </c>
    </row>
    <row r="75" spans="1:8" x14ac:dyDescent="0.25">
      <c r="E75" s="38"/>
    </row>
    <row r="76" spans="1:8" x14ac:dyDescent="0.25">
      <c r="A76" s="116" t="s">
        <v>313</v>
      </c>
      <c r="B76" s="40"/>
      <c r="C76" s="40"/>
      <c r="D76" s="40"/>
      <c r="E76" s="50">
        <v>0</v>
      </c>
      <c r="F76" s="41">
        <v>0</v>
      </c>
      <c r="G76" s="40"/>
      <c r="H76" s="40"/>
    </row>
    <row r="77" spans="1:8" x14ac:dyDescent="0.25">
      <c r="A77" s="117" t="s">
        <v>1</v>
      </c>
      <c r="B77" s="42" t="s">
        <v>2</v>
      </c>
      <c r="C77" s="42" t="s">
        <v>302</v>
      </c>
      <c r="E77" s="51" t="s">
        <v>7</v>
      </c>
    </row>
    <row r="78" spans="1:8" x14ac:dyDescent="0.25">
      <c r="E78" s="38"/>
    </row>
    <row r="79" spans="1:8" x14ac:dyDescent="0.25">
      <c r="A79" s="116" t="s">
        <v>273</v>
      </c>
      <c r="B79" s="40"/>
      <c r="C79" s="40"/>
      <c r="D79" s="40"/>
      <c r="E79" s="50">
        <v>0</v>
      </c>
      <c r="F79" s="41">
        <v>0</v>
      </c>
      <c r="G79" s="40"/>
      <c r="H79" s="40"/>
    </row>
    <row r="80" spans="1:8" x14ac:dyDescent="0.25">
      <c r="A80" s="117" t="s">
        <v>1</v>
      </c>
      <c r="B80" s="42" t="s">
        <v>2</v>
      </c>
      <c r="C80" s="42" t="s">
        <v>217</v>
      </c>
      <c r="E80" s="51" t="s">
        <v>7</v>
      </c>
    </row>
    <row r="81" spans="5:5" x14ac:dyDescent="0.25">
      <c r="E81" s="38"/>
    </row>
  </sheetData>
  <mergeCells count="1">
    <mergeCell ref="C2:D2"/>
  </mergeCells>
  <phoneticPr fontId="22" type="noConversion"/>
  <pageMargins left="0.7" right="0.7" top="0.78740157499999996" bottom="0.78740157499999996" header="0.3" footer="0.3"/>
  <pageSetup paperSize="8" scale="71" fitToHeight="0" orientation="landscape" r:id="rId1"/>
  <headerFooter>
    <oddHeader>&amp;C2. Uznání vědeckou komunitou</oddHeader>
    <oddFooter>&amp;C&amp;P</oddFooter>
  </headerFooter>
  <legacy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38"/>
  <sheetViews>
    <sheetView view="pageLayout" topLeftCell="A28" zoomScaleNormal="85" workbookViewId="0">
      <selection activeCell="G36" sqref="G36"/>
    </sheetView>
  </sheetViews>
  <sheetFormatPr defaultColWidth="8.85546875" defaultRowHeight="15" x14ac:dyDescent="0.25"/>
  <cols>
    <col min="1" max="1" width="5.28515625" style="61" customWidth="1"/>
    <col min="2" max="2" width="77.28515625" style="61" bestFit="1" customWidth="1"/>
    <col min="3" max="3" width="6.28515625" style="61" bestFit="1" customWidth="1"/>
    <col min="4" max="4" width="12.85546875" style="61" customWidth="1"/>
    <col min="5" max="5" width="15.42578125" style="61" customWidth="1"/>
    <col min="6" max="6" width="13.42578125" style="61" customWidth="1"/>
    <col min="7" max="7" width="10.7109375" style="143" customWidth="1"/>
    <col min="8" max="8" width="4.42578125" style="61" customWidth="1"/>
    <col min="9" max="9" width="7.42578125" style="61" customWidth="1"/>
    <col min="10" max="10" width="46.28515625" style="61" customWidth="1"/>
    <col min="11" max="16384" width="8.85546875" style="61"/>
  </cols>
  <sheetData>
    <row r="1" spans="1:10" ht="137.25" thickBot="1" x14ac:dyDescent="0.3">
      <c r="A1" s="232" t="s">
        <v>419</v>
      </c>
      <c r="B1" s="232"/>
      <c r="C1" s="232"/>
      <c r="D1" s="232"/>
      <c r="E1" s="232"/>
      <c r="F1" s="232"/>
      <c r="G1" s="128" t="s">
        <v>208</v>
      </c>
      <c r="H1" s="129" t="s">
        <v>215</v>
      </c>
      <c r="I1" s="179" t="s">
        <v>380</v>
      </c>
      <c r="J1" s="180" t="s">
        <v>381</v>
      </c>
    </row>
    <row r="2" spans="1:10" ht="15.75" thickBot="1" x14ac:dyDescent="0.3">
      <c r="A2" s="130"/>
      <c r="B2" s="97" t="s">
        <v>389</v>
      </c>
      <c r="C2" s="229" t="s">
        <v>420</v>
      </c>
      <c r="D2" s="229"/>
      <c r="E2" s="229"/>
      <c r="F2" s="230"/>
      <c r="G2" s="45">
        <f>SUM(G3,G9,G18,G22,G25,G29,G33,G36,G40,G43,G46)</f>
        <v>27</v>
      </c>
      <c r="H2" s="46">
        <f>SUM(H3:H46)</f>
        <v>7</v>
      </c>
    </row>
    <row r="3" spans="1:10" x14ac:dyDescent="0.25">
      <c r="A3" s="6" t="s">
        <v>248</v>
      </c>
      <c r="B3" s="131"/>
      <c r="C3" s="131"/>
      <c r="D3" s="131"/>
      <c r="E3" s="131"/>
      <c r="F3" s="131"/>
      <c r="G3" s="47">
        <f>SUM(G5:G8)</f>
        <v>4</v>
      </c>
      <c r="H3" s="11">
        <v>1</v>
      </c>
      <c r="I3" s="131"/>
      <c r="J3" s="131"/>
    </row>
    <row r="4" spans="1:10" s="132" customFormat="1" ht="60" x14ac:dyDescent="0.25">
      <c r="A4" s="124" t="s">
        <v>1</v>
      </c>
      <c r="B4" s="124" t="s">
        <v>2</v>
      </c>
      <c r="C4" s="124"/>
      <c r="D4" s="124" t="s">
        <v>233</v>
      </c>
      <c r="E4" s="125" t="s">
        <v>234</v>
      </c>
      <c r="F4" s="106" t="s">
        <v>254</v>
      </c>
      <c r="G4" s="90" t="s">
        <v>7</v>
      </c>
    </row>
    <row r="5" spans="1:10" x14ac:dyDescent="0.25">
      <c r="A5" s="62">
        <v>1</v>
      </c>
      <c r="B5" s="133" t="s">
        <v>224</v>
      </c>
      <c r="D5" s="64"/>
      <c r="F5" s="64">
        <v>4</v>
      </c>
      <c r="G5" s="80">
        <v>4</v>
      </c>
    </row>
    <row r="6" spans="1:10" x14ac:dyDescent="0.25">
      <c r="A6" s="94"/>
      <c r="B6" s="99" t="s">
        <v>392</v>
      </c>
      <c r="C6" s="94"/>
      <c r="D6" s="94" t="s">
        <v>394</v>
      </c>
      <c r="E6" s="134">
        <f>30/14</f>
        <v>2.1428571428571428</v>
      </c>
      <c r="F6" s="94"/>
      <c r="G6" s="95"/>
      <c r="H6" s="94"/>
    </row>
    <row r="7" spans="1:10" x14ac:dyDescent="0.25">
      <c r="A7" s="94"/>
      <c r="B7" s="99" t="s">
        <v>393</v>
      </c>
      <c r="C7" s="94"/>
      <c r="D7" s="94" t="s">
        <v>394</v>
      </c>
      <c r="E7" s="134">
        <f>4/14</f>
        <v>0.2857142857142857</v>
      </c>
      <c r="F7" s="94"/>
      <c r="G7" s="95"/>
      <c r="H7" s="94"/>
    </row>
    <row r="8" spans="1:10" x14ac:dyDescent="0.25">
      <c r="A8" s="94"/>
      <c r="B8" s="101"/>
      <c r="C8" s="94"/>
      <c r="D8" s="94"/>
      <c r="E8" s="135"/>
      <c r="F8" s="94"/>
      <c r="G8" s="95"/>
      <c r="H8" s="94"/>
    </row>
    <row r="9" spans="1:10" x14ac:dyDescent="0.25">
      <c r="A9" s="6" t="s">
        <v>249</v>
      </c>
      <c r="B9" s="131"/>
      <c r="C9" s="131"/>
      <c r="D9" s="131"/>
      <c r="E9" s="131"/>
      <c r="F9" s="131"/>
      <c r="G9" s="47">
        <f>SUM(G11:G17)</f>
        <v>4</v>
      </c>
      <c r="H9" s="11">
        <v>2</v>
      </c>
      <c r="I9" s="131"/>
      <c r="J9" s="131"/>
    </row>
    <row r="10" spans="1:10" s="132" customFormat="1" ht="60" x14ac:dyDescent="0.25">
      <c r="A10" s="124" t="s">
        <v>1</v>
      </c>
      <c r="B10" s="124" t="s">
        <v>2</v>
      </c>
      <c r="C10" s="124"/>
      <c r="D10" s="124"/>
      <c r="E10" s="125" t="s">
        <v>234</v>
      </c>
      <c r="F10" s="106" t="s">
        <v>255</v>
      </c>
      <c r="G10" s="90" t="s">
        <v>7</v>
      </c>
    </row>
    <row r="11" spans="1:10" x14ac:dyDescent="0.25">
      <c r="A11" s="62">
        <v>1</v>
      </c>
      <c r="B11" s="137" t="s">
        <v>237</v>
      </c>
      <c r="F11" s="64">
        <v>2</v>
      </c>
      <c r="G11" s="80">
        <f>F11</f>
        <v>2</v>
      </c>
    </row>
    <row r="12" spans="1:10" x14ac:dyDescent="0.25">
      <c r="A12" s="62"/>
      <c r="B12" s="99" t="s">
        <v>392</v>
      </c>
      <c r="D12" s="94" t="s">
        <v>394</v>
      </c>
      <c r="E12" s="134">
        <f>25/14</f>
        <v>1.7857142857142858</v>
      </c>
      <c r="F12" s="64"/>
      <c r="G12" s="80"/>
    </row>
    <row r="13" spans="1:10" x14ac:dyDescent="0.25">
      <c r="A13" s="62"/>
      <c r="B13" s="99" t="s">
        <v>393</v>
      </c>
      <c r="D13" s="94" t="s">
        <v>394</v>
      </c>
      <c r="E13" s="134">
        <f>10/14</f>
        <v>0.7142857142857143</v>
      </c>
      <c r="F13" s="64"/>
      <c r="G13" s="80"/>
    </row>
    <row r="14" spans="1:10" x14ac:dyDescent="0.25">
      <c r="A14" s="62">
        <v>2</v>
      </c>
      <c r="B14" s="137" t="s">
        <v>238</v>
      </c>
      <c r="E14" s="136"/>
      <c r="F14" s="64">
        <v>2</v>
      </c>
      <c r="G14" s="80">
        <f>F14</f>
        <v>2</v>
      </c>
    </row>
    <row r="15" spans="1:10" x14ac:dyDescent="0.25">
      <c r="A15" s="62"/>
      <c r="B15" s="99" t="s">
        <v>392</v>
      </c>
      <c r="D15" s="94" t="s">
        <v>394</v>
      </c>
      <c r="E15" s="134">
        <f>28/14</f>
        <v>2</v>
      </c>
      <c r="F15" s="64"/>
      <c r="G15" s="80"/>
    </row>
    <row r="16" spans="1:10" ht="15.75" x14ac:dyDescent="0.25">
      <c r="A16" s="62"/>
      <c r="B16" s="99" t="s">
        <v>393</v>
      </c>
      <c r="C16" s="138"/>
      <c r="D16" s="94" t="s">
        <v>394</v>
      </c>
      <c r="E16" s="134">
        <f>4/14</f>
        <v>0.2857142857142857</v>
      </c>
      <c r="F16" s="64"/>
      <c r="G16" s="80"/>
    </row>
    <row r="17" spans="1:10" x14ac:dyDescent="0.25">
      <c r="A17" s="62"/>
      <c r="B17" s="137"/>
      <c r="F17" s="64"/>
      <c r="G17" s="80"/>
    </row>
    <row r="18" spans="1:10" x14ac:dyDescent="0.25">
      <c r="A18" s="6" t="s">
        <v>214</v>
      </c>
      <c r="B18" s="131"/>
      <c r="C18" s="131"/>
      <c r="D18" s="131"/>
      <c r="E18" s="131"/>
      <c r="F18" s="131"/>
      <c r="G18" s="47">
        <v>4</v>
      </c>
      <c r="H18" s="11">
        <v>1</v>
      </c>
      <c r="I18" s="131"/>
      <c r="J18" s="131"/>
    </row>
    <row r="19" spans="1:10" x14ac:dyDescent="0.25">
      <c r="A19" s="1" t="s">
        <v>1</v>
      </c>
      <c r="B19" s="1" t="s">
        <v>2</v>
      </c>
      <c r="C19" s="81" t="s">
        <v>4</v>
      </c>
      <c r="D19" s="1"/>
      <c r="E19" s="1"/>
      <c r="F19" s="1" t="s">
        <v>213</v>
      </c>
      <c r="G19" s="48" t="s">
        <v>7</v>
      </c>
      <c r="H19" s="93"/>
    </row>
    <row r="20" spans="1:10" x14ac:dyDescent="0.25">
      <c r="A20" s="62">
        <v>1</v>
      </c>
      <c r="B20" s="99" t="s">
        <v>390</v>
      </c>
      <c r="C20" s="139">
        <v>2017</v>
      </c>
      <c r="F20" s="64">
        <v>4</v>
      </c>
      <c r="G20" s="80">
        <v>4</v>
      </c>
    </row>
    <row r="21" spans="1:10" x14ac:dyDescent="0.25">
      <c r="G21" s="127"/>
    </row>
    <row r="22" spans="1:10" x14ac:dyDescent="0.25">
      <c r="A22" s="6" t="s">
        <v>212</v>
      </c>
      <c r="B22" s="131"/>
      <c r="C22" s="131"/>
      <c r="D22" s="131"/>
      <c r="E22" s="131"/>
      <c r="F22" s="131"/>
      <c r="G22" s="47">
        <v>0</v>
      </c>
      <c r="H22" s="11">
        <v>0</v>
      </c>
      <c r="I22" s="131"/>
      <c r="J22" s="131"/>
    </row>
    <row r="23" spans="1:10" x14ac:dyDescent="0.25">
      <c r="A23" s="1" t="s">
        <v>1</v>
      </c>
      <c r="B23" s="1" t="s">
        <v>2</v>
      </c>
      <c r="C23" s="81" t="s">
        <v>4</v>
      </c>
      <c r="D23" s="1" t="s">
        <v>3</v>
      </c>
      <c r="E23" s="75" t="s">
        <v>218</v>
      </c>
      <c r="F23" s="1" t="s">
        <v>176</v>
      </c>
      <c r="G23" s="48" t="s">
        <v>7</v>
      </c>
    </row>
    <row r="24" spans="1:10" x14ac:dyDescent="0.25">
      <c r="G24" s="127"/>
    </row>
    <row r="25" spans="1:10" x14ac:dyDescent="0.25">
      <c r="A25" s="6" t="s">
        <v>314</v>
      </c>
      <c r="B25" s="131"/>
      <c r="C25" s="131"/>
      <c r="D25" s="131"/>
      <c r="E25" s="131"/>
      <c r="F25" s="131"/>
      <c r="G25" s="47">
        <f>SUM(G27)</f>
        <v>3</v>
      </c>
      <c r="H25" s="11">
        <v>1</v>
      </c>
      <c r="I25" s="131"/>
      <c r="J25" s="131"/>
    </row>
    <row r="26" spans="1:10" x14ac:dyDescent="0.25">
      <c r="A26" s="1" t="s">
        <v>1</v>
      </c>
      <c r="B26" s="1" t="s">
        <v>2</v>
      </c>
      <c r="C26" s="81" t="s">
        <v>4</v>
      </c>
      <c r="D26" s="1" t="s">
        <v>3</v>
      </c>
      <c r="E26" s="75" t="s">
        <v>218</v>
      </c>
      <c r="F26" s="1" t="s">
        <v>210</v>
      </c>
      <c r="G26" s="48" t="s">
        <v>7</v>
      </c>
    </row>
    <row r="27" spans="1:10" x14ac:dyDescent="0.25">
      <c r="B27" s="61" t="s">
        <v>391</v>
      </c>
      <c r="C27" s="139">
        <v>2013</v>
      </c>
      <c r="D27" s="139">
        <v>1</v>
      </c>
      <c r="E27" s="139">
        <v>100</v>
      </c>
      <c r="F27" s="139">
        <v>3</v>
      </c>
      <c r="G27" s="80">
        <v>3</v>
      </c>
    </row>
    <row r="28" spans="1:10" x14ac:dyDescent="0.25">
      <c r="G28" s="127"/>
    </row>
    <row r="29" spans="1:10" x14ac:dyDescent="0.25">
      <c r="A29" s="6" t="s">
        <v>250</v>
      </c>
      <c r="B29" s="6"/>
      <c r="C29" s="6"/>
      <c r="D29" s="6"/>
      <c r="E29" s="6"/>
      <c r="F29" s="6"/>
      <c r="G29" s="47">
        <f>SUM(G31)</f>
        <v>9</v>
      </c>
      <c r="H29" s="11">
        <v>1</v>
      </c>
      <c r="I29" s="131"/>
      <c r="J29" s="131"/>
    </row>
    <row r="30" spans="1:10" x14ac:dyDescent="0.25">
      <c r="A30" s="1" t="s">
        <v>1</v>
      </c>
      <c r="B30" s="1" t="s">
        <v>2</v>
      </c>
      <c r="C30" s="81" t="s">
        <v>4</v>
      </c>
      <c r="D30" s="1"/>
      <c r="E30" s="1"/>
      <c r="F30" s="1" t="s">
        <v>256</v>
      </c>
      <c r="G30" s="48" t="s">
        <v>7</v>
      </c>
    </row>
    <row r="31" spans="1:10" x14ac:dyDescent="0.25">
      <c r="A31" s="126">
        <v>1</v>
      </c>
      <c r="B31" s="61" t="s">
        <v>395</v>
      </c>
      <c r="C31" s="139">
        <v>2017</v>
      </c>
      <c r="D31" s="1"/>
      <c r="E31" s="1"/>
      <c r="F31" s="5">
        <v>9</v>
      </c>
      <c r="G31" s="47">
        <v>9</v>
      </c>
    </row>
    <row r="32" spans="1:10" x14ac:dyDescent="0.25">
      <c r="A32" s="1"/>
      <c r="C32" s="81"/>
      <c r="D32" s="1"/>
      <c r="E32" s="1"/>
      <c r="F32" s="1"/>
      <c r="G32" s="48"/>
    </row>
    <row r="33" spans="1:10" x14ac:dyDescent="0.25">
      <c r="A33" s="6" t="s">
        <v>251</v>
      </c>
      <c r="B33" s="6"/>
      <c r="C33" s="6"/>
      <c r="D33" s="6"/>
      <c r="E33" s="6"/>
      <c r="F33" s="6"/>
      <c r="G33" s="47">
        <v>0</v>
      </c>
      <c r="H33" s="11">
        <v>0</v>
      </c>
      <c r="I33" s="131"/>
      <c r="J33" s="131"/>
    </row>
    <row r="34" spans="1:10" x14ac:dyDescent="0.25">
      <c r="A34" s="1" t="s">
        <v>1</v>
      </c>
      <c r="B34" s="1" t="s">
        <v>2</v>
      </c>
      <c r="C34" s="81" t="s">
        <v>4</v>
      </c>
      <c r="D34" s="1"/>
      <c r="E34" s="1"/>
      <c r="F34" s="1" t="s">
        <v>213</v>
      </c>
      <c r="G34" s="48" t="s">
        <v>7</v>
      </c>
    </row>
    <row r="35" spans="1:10" x14ac:dyDescent="0.25">
      <c r="A35" s="1"/>
      <c r="B35" s="1"/>
      <c r="C35" s="81"/>
      <c r="D35" s="1"/>
      <c r="E35" s="1"/>
      <c r="F35" s="1"/>
      <c r="G35" s="48"/>
    </row>
    <row r="36" spans="1:10" x14ac:dyDescent="0.25">
      <c r="A36" s="6" t="s">
        <v>332</v>
      </c>
      <c r="B36" s="131"/>
      <c r="C36" s="131"/>
      <c r="D36" s="131"/>
      <c r="E36" s="131"/>
      <c r="F36" s="131"/>
      <c r="G36" s="47">
        <f>SUM(G38:G38)</f>
        <v>3</v>
      </c>
      <c r="H36" s="11">
        <v>1</v>
      </c>
      <c r="I36" s="131"/>
      <c r="J36" s="131"/>
    </row>
    <row r="37" spans="1:10" x14ac:dyDescent="0.25">
      <c r="A37" s="1" t="s">
        <v>1</v>
      </c>
      <c r="B37" s="1" t="s">
        <v>2</v>
      </c>
      <c r="C37" s="81" t="s">
        <v>4</v>
      </c>
      <c r="D37" s="1"/>
      <c r="E37" s="1"/>
      <c r="F37" s="1" t="s">
        <v>210</v>
      </c>
      <c r="G37" s="48" t="s">
        <v>7</v>
      </c>
    </row>
    <row r="38" spans="1:10" x14ac:dyDescent="0.25">
      <c r="A38" s="62">
        <v>3</v>
      </c>
      <c r="B38" s="140" t="s">
        <v>396</v>
      </c>
      <c r="C38" s="85">
        <v>2015</v>
      </c>
      <c r="D38" s="1"/>
      <c r="E38" s="1"/>
      <c r="F38" s="64">
        <v>3</v>
      </c>
      <c r="G38" s="76">
        <v>3</v>
      </c>
    </row>
    <row r="39" spans="1:10" x14ac:dyDescent="0.25">
      <c r="A39" s="62"/>
      <c r="B39" s="140"/>
      <c r="C39" s="84"/>
      <c r="D39" s="1"/>
      <c r="E39" s="1"/>
      <c r="F39" s="64"/>
      <c r="G39" s="76"/>
    </row>
    <row r="40" spans="1:10" ht="20.100000000000001" customHeight="1" x14ac:dyDescent="0.25">
      <c r="A40" s="6" t="s">
        <v>252</v>
      </c>
      <c r="B40" s="131"/>
      <c r="C40" s="131"/>
      <c r="D40" s="131"/>
      <c r="E40" s="131"/>
      <c r="F40" s="131"/>
      <c r="G40" s="47">
        <v>0</v>
      </c>
      <c r="H40" s="11">
        <v>0</v>
      </c>
      <c r="I40" s="131"/>
      <c r="J40" s="131"/>
    </row>
    <row r="41" spans="1:10" x14ac:dyDescent="0.25">
      <c r="A41" s="1" t="s">
        <v>1</v>
      </c>
      <c r="B41" s="1" t="s">
        <v>2</v>
      </c>
      <c r="C41" s="1"/>
      <c r="D41" s="1"/>
      <c r="E41" s="1"/>
      <c r="F41" s="1" t="s">
        <v>176</v>
      </c>
      <c r="G41" s="48" t="s">
        <v>7</v>
      </c>
    </row>
    <row r="42" spans="1:10" x14ac:dyDescent="0.25">
      <c r="G42" s="127"/>
    </row>
    <row r="43" spans="1:10" x14ac:dyDescent="0.25">
      <c r="A43" s="6" t="s">
        <v>253</v>
      </c>
      <c r="B43" s="131"/>
      <c r="C43" s="131"/>
      <c r="D43" s="131"/>
      <c r="E43" s="131"/>
      <c r="F43" s="131"/>
      <c r="G43" s="47">
        <v>0</v>
      </c>
      <c r="H43" s="11">
        <v>0</v>
      </c>
      <c r="I43" s="131"/>
      <c r="J43" s="131"/>
    </row>
    <row r="44" spans="1:10" x14ac:dyDescent="0.25">
      <c r="A44" s="1" t="s">
        <v>1</v>
      </c>
      <c r="B44" s="1" t="s">
        <v>2</v>
      </c>
      <c r="C44" s="81" t="s">
        <v>4</v>
      </c>
      <c r="D44" s="1" t="s">
        <v>230</v>
      </c>
      <c r="E44" s="75" t="s">
        <v>218</v>
      </c>
      <c r="F44" s="1" t="s">
        <v>210</v>
      </c>
      <c r="G44" s="48" t="s">
        <v>7</v>
      </c>
    </row>
    <row r="45" spans="1:10" x14ac:dyDescent="0.25">
      <c r="G45" s="127"/>
    </row>
    <row r="46" spans="1:10" x14ac:dyDescent="0.25">
      <c r="A46" s="6" t="s">
        <v>211</v>
      </c>
      <c r="B46" s="131"/>
      <c r="C46" s="131"/>
      <c r="D46" s="131"/>
      <c r="E46" s="131"/>
      <c r="F46" s="131"/>
      <c r="G46" s="47">
        <v>0</v>
      </c>
      <c r="H46" s="11">
        <v>0</v>
      </c>
      <c r="I46" s="131"/>
      <c r="J46" s="131"/>
    </row>
    <row r="47" spans="1:10" x14ac:dyDescent="0.25">
      <c r="A47" s="1" t="s">
        <v>1</v>
      </c>
      <c r="B47" s="1" t="s">
        <v>2</v>
      </c>
      <c r="C47" s="81" t="s">
        <v>4</v>
      </c>
      <c r="D47" s="1" t="s">
        <v>230</v>
      </c>
      <c r="E47" s="75" t="s">
        <v>218</v>
      </c>
      <c r="F47" s="1" t="s">
        <v>210</v>
      </c>
      <c r="G47" s="48" t="s">
        <v>7</v>
      </c>
    </row>
    <row r="48" spans="1:10" x14ac:dyDescent="0.25">
      <c r="A48" s="62"/>
      <c r="B48" s="141"/>
      <c r="C48" s="82"/>
      <c r="D48" s="64"/>
      <c r="E48" s="83"/>
      <c r="F48" s="64"/>
      <c r="G48" s="76"/>
    </row>
    <row r="49" spans="1:7" x14ac:dyDescent="0.25">
      <c r="A49" s="62"/>
      <c r="B49" s="141"/>
      <c r="C49" s="82"/>
      <c r="D49" s="64"/>
      <c r="E49" s="83"/>
      <c r="F49" s="64"/>
      <c r="G49" s="61"/>
    </row>
    <row r="50" spans="1:7" x14ac:dyDescent="0.25">
      <c r="A50" s="62"/>
      <c r="B50" s="142"/>
      <c r="C50" s="82"/>
      <c r="D50" s="64"/>
      <c r="E50" s="83"/>
      <c r="F50" s="64"/>
      <c r="G50" s="61"/>
    </row>
    <row r="51" spans="1:7" x14ac:dyDescent="0.25">
      <c r="A51" s="62"/>
      <c r="B51" s="142"/>
      <c r="C51" s="82"/>
      <c r="D51" s="64"/>
      <c r="E51" s="83"/>
      <c r="F51" s="64"/>
      <c r="G51" s="61"/>
    </row>
    <row r="52" spans="1:7" x14ac:dyDescent="0.25">
      <c r="A52" s="62"/>
      <c r="B52" s="142"/>
      <c r="C52" s="82"/>
      <c r="D52" s="64"/>
      <c r="E52" s="83"/>
      <c r="F52" s="64"/>
      <c r="G52" s="61"/>
    </row>
    <row r="53" spans="1:7" x14ac:dyDescent="0.25">
      <c r="A53" s="62"/>
      <c r="B53" s="142"/>
      <c r="C53" s="82"/>
      <c r="D53" s="64"/>
      <c r="E53" s="83"/>
      <c r="F53" s="64"/>
      <c r="G53" s="61"/>
    </row>
    <row r="54" spans="1:7" x14ac:dyDescent="0.25">
      <c r="A54" s="62"/>
      <c r="B54" s="142"/>
      <c r="C54" s="82"/>
      <c r="D54" s="64"/>
      <c r="E54" s="83"/>
      <c r="F54" s="64"/>
      <c r="G54" s="61"/>
    </row>
    <row r="58" spans="1:7" ht="15" customHeight="1" x14ac:dyDescent="0.25"/>
    <row r="107" ht="16.5" customHeight="1" x14ac:dyDescent="0.25"/>
    <row r="133" ht="30" customHeight="1" x14ac:dyDescent="0.25"/>
    <row r="138" ht="18.75" customHeight="1" x14ac:dyDescent="0.25"/>
  </sheetData>
  <mergeCells count="2">
    <mergeCell ref="A1:F1"/>
    <mergeCell ref="C2:F2"/>
  </mergeCells>
  <phoneticPr fontId="22" type="noConversion"/>
  <pageMargins left="0.7" right="0.7" top="0.78740157499999996" bottom="0.78740157499999996" header="0.3" footer="0.3"/>
  <pageSetup paperSize="8" scale="65" fitToHeight="0" orientation="landscape" horizontalDpi="4294967293" r:id="rId1"/>
  <headerFooter>
    <oddHeader>&amp;C3_Pedagogická činnost</oddHeader>
    <oddFooter>&amp;C&amp;P</oddFooter>
  </headerFooter>
  <legacyDrawing r:id="rId2"/>
  <extLst>
    <ext xmlns:mx="http://schemas.microsoft.com/office/mac/excel/2008/main" uri="{64002731-A6B0-56B0-2670-7721B7C09600}">
      <mx:PLV Mode="1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5"/>
  <sheetViews>
    <sheetView view="pageLayout" zoomScale="110" zoomScaleNormal="85" zoomScalePageLayoutView="110" workbookViewId="0">
      <selection activeCell="H1" sqref="H1"/>
    </sheetView>
  </sheetViews>
  <sheetFormatPr defaultColWidth="8.85546875" defaultRowHeight="15" x14ac:dyDescent="0.25"/>
  <cols>
    <col min="1" max="1" width="5.28515625" style="62" customWidth="1"/>
    <col min="2" max="2" width="72.28515625" style="61" bestFit="1" customWidth="1"/>
    <col min="3" max="3" width="9.42578125" style="184" customWidth="1"/>
    <col min="4" max="4" width="10.7109375" style="62" customWidth="1"/>
    <col min="5" max="5" width="10.7109375" style="61" customWidth="1"/>
    <col min="6" max="6" width="8.85546875" style="184" bestFit="1" customWidth="1"/>
    <col min="7" max="7" width="4.42578125" style="61" customWidth="1"/>
    <col min="8" max="8" width="8.85546875" style="61"/>
    <col min="9" max="9" width="65.140625" style="61" customWidth="1"/>
    <col min="10" max="16384" width="8.85546875" style="61"/>
  </cols>
  <sheetData>
    <row r="1" spans="1:9" ht="45.6" customHeight="1" thickBot="1" x14ac:dyDescent="0.3">
      <c r="A1" s="195"/>
      <c r="B1" s="23" t="s">
        <v>231</v>
      </c>
      <c r="C1" s="77"/>
      <c r="D1" s="71"/>
      <c r="E1" s="127"/>
      <c r="F1" s="196"/>
      <c r="G1" s="197"/>
      <c r="H1" s="222" t="s">
        <v>380</v>
      </c>
      <c r="I1" s="194" t="s">
        <v>381</v>
      </c>
    </row>
    <row r="2" spans="1:9" ht="15" customHeight="1" thickBot="1" x14ac:dyDescent="0.3">
      <c r="A2" s="198"/>
      <c r="B2" s="192" t="s">
        <v>397</v>
      </c>
      <c r="C2" s="233" t="s">
        <v>421</v>
      </c>
      <c r="D2" s="233"/>
      <c r="E2" s="233"/>
      <c r="F2" s="70">
        <f>SUM(F3,F7,F11,F14,F18,F23,F29,F33,F37,F40,F43,F46,F49)</f>
        <v>69</v>
      </c>
      <c r="G2" s="69">
        <f>G3+G7+G14+G18+G53+G59+G62+G66+G70+G74+G77+G81+G84+G86+G23+G29+G33</f>
        <v>10</v>
      </c>
    </row>
    <row r="3" spans="1:9" x14ac:dyDescent="0.25">
      <c r="A3" s="193" t="s">
        <v>274</v>
      </c>
      <c r="B3" s="131"/>
      <c r="C3" s="199"/>
      <c r="D3" s="200"/>
      <c r="E3" s="131"/>
      <c r="F3" s="49">
        <f>SUM(F5)</f>
        <v>20</v>
      </c>
      <c r="G3" s="67">
        <v>1</v>
      </c>
      <c r="H3" s="131"/>
      <c r="I3" s="131"/>
    </row>
    <row r="4" spans="1:9" x14ac:dyDescent="0.25">
      <c r="A4" s="66" t="s">
        <v>1</v>
      </c>
      <c r="B4" s="1" t="s">
        <v>2</v>
      </c>
      <c r="C4" s="75" t="s">
        <v>218</v>
      </c>
      <c r="D4" s="87" t="s">
        <v>4</v>
      </c>
      <c r="E4" s="1" t="s">
        <v>312</v>
      </c>
      <c r="F4" s="49" t="s">
        <v>7</v>
      </c>
      <c r="G4" s="201"/>
    </row>
    <row r="5" spans="1:9" ht="30" x14ac:dyDescent="0.25">
      <c r="A5" s="62">
        <v>1</v>
      </c>
      <c r="B5" s="202" t="s">
        <v>370</v>
      </c>
      <c r="C5" s="203">
        <v>100</v>
      </c>
      <c r="D5" s="64" t="s">
        <v>371</v>
      </c>
      <c r="E5" s="139">
        <v>20</v>
      </c>
      <c r="F5" s="76">
        <v>20</v>
      </c>
      <c r="G5" s="201"/>
    </row>
    <row r="6" spans="1:9" x14ac:dyDescent="0.25">
      <c r="B6" s="202"/>
      <c r="C6" s="203"/>
      <c r="E6" s="139"/>
      <c r="F6" s="76"/>
      <c r="G6" s="201"/>
    </row>
    <row r="7" spans="1:9" x14ac:dyDescent="0.25">
      <c r="A7" s="193" t="s">
        <v>275</v>
      </c>
      <c r="B7" s="131"/>
      <c r="C7" s="199"/>
      <c r="D7" s="200"/>
      <c r="E7" s="131"/>
      <c r="F7" s="49">
        <f>SUM(F9)</f>
        <v>15</v>
      </c>
      <c r="G7" s="67">
        <v>1</v>
      </c>
      <c r="H7" s="131"/>
      <c r="I7" s="131"/>
    </row>
    <row r="8" spans="1:9" x14ac:dyDescent="0.25">
      <c r="A8" s="66" t="s">
        <v>1</v>
      </c>
      <c r="B8" s="1" t="s">
        <v>2</v>
      </c>
      <c r="C8" s="75" t="s">
        <v>218</v>
      </c>
      <c r="D8" s="87" t="s">
        <v>4</v>
      </c>
      <c r="E8" s="1" t="s">
        <v>304</v>
      </c>
      <c r="F8" s="49" t="s">
        <v>7</v>
      </c>
      <c r="G8" s="201"/>
    </row>
    <row r="9" spans="1:9" x14ac:dyDescent="0.25">
      <c r="A9" s="62">
        <v>1</v>
      </c>
      <c r="B9" s="204" t="s">
        <v>398</v>
      </c>
      <c r="C9" s="85">
        <v>100</v>
      </c>
      <c r="D9" s="64" t="s">
        <v>245</v>
      </c>
      <c r="E9" s="64">
        <v>15</v>
      </c>
      <c r="F9" s="76">
        <v>15</v>
      </c>
      <c r="G9" s="201"/>
    </row>
    <row r="10" spans="1:9" x14ac:dyDescent="0.25">
      <c r="B10" s="204"/>
      <c r="C10" s="85"/>
      <c r="E10" s="64"/>
      <c r="F10" s="76"/>
      <c r="G10" s="201"/>
    </row>
    <row r="11" spans="1:9" x14ac:dyDescent="0.25">
      <c r="A11" s="193" t="s">
        <v>351</v>
      </c>
      <c r="B11" s="131"/>
      <c r="C11" s="199"/>
      <c r="D11" s="200"/>
      <c r="E11" s="131"/>
      <c r="F11" s="49">
        <v>0</v>
      </c>
      <c r="G11" s="67">
        <v>0</v>
      </c>
      <c r="H11" s="131"/>
      <c r="I11" s="131"/>
    </row>
    <row r="12" spans="1:9" x14ac:dyDescent="0.25">
      <c r="A12" s="66" t="s">
        <v>1</v>
      </c>
      <c r="B12" s="1" t="s">
        <v>2</v>
      </c>
      <c r="C12" s="75" t="s">
        <v>218</v>
      </c>
      <c r="D12" s="87" t="s">
        <v>4</v>
      </c>
      <c r="E12" s="1" t="s">
        <v>308</v>
      </c>
      <c r="F12" s="49" t="s">
        <v>7</v>
      </c>
      <c r="G12" s="201"/>
    </row>
    <row r="13" spans="1:9" x14ac:dyDescent="0.25">
      <c r="B13" s="204"/>
      <c r="C13" s="85"/>
      <c r="E13" s="64"/>
      <c r="F13" s="76"/>
      <c r="G13" s="201"/>
    </row>
    <row r="14" spans="1:9" x14ac:dyDescent="0.25">
      <c r="A14" s="193" t="s">
        <v>276</v>
      </c>
      <c r="B14" s="131"/>
      <c r="C14" s="199"/>
      <c r="D14" s="200"/>
      <c r="E14" s="131"/>
      <c r="F14" s="49">
        <f>SUM(F16)</f>
        <v>7</v>
      </c>
      <c r="G14" s="67">
        <v>1</v>
      </c>
      <c r="H14" s="131"/>
      <c r="I14" s="131"/>
    </row>
    <row r="15" spans="1:9" x14ac:dyDescent="0.25">
      <c r="A15" s="66" t="s">
        <v>1</v>
      </c>
      <c r="B15" s="1" t="s">
        <v>2</v>
      </c>
      <c r="C15" s="75" t="s">
        <v>218</v>
      </c>
      <c r="D15" s="87" t="s">
        <v>4</v>
      </c>
      <c r="E15" s="1" t="s">
        <v>308</v>
      </c>
      <c r="F15" s="49" t="s">
        <v>7</v>
      </c>
      <c r="G15" s="201"/>
    </row>
    <row r="16" spans="1:9" ht="30" x14ac:dyDescent="0.25">
      <c r="A16" s="62">
        <v>1</v>
      </c>
      <c r="B16" s="204" t="s">
        <v>399</v>
      </c>
      <c r="C16" s="205">
        <v>100</v>
      </c>
      <c r="D16" s="94" t="s">
        <v>247</v>
      </c>
      <c r="E16" s="94">
        <v>7</v>
      </c>
      <c r="F16" s="95">
        <v>7</v>
      </c>
      <c r="G16" s="94"/>
    </row>
    <row r="17" spans="1:9" x14ac:dyDescent="0.25">
      <c r="B17" s="204"/>
      <c r="C17" s="187"/>
      <c r="D17" s="94"/>
      <c r="E17" s="94"/>
      <c r="F17" s="95"/>
      <c r="G17" s="94"/>
    </row>
    <row r="18" spans="1:9" x14ac:dyDescent="0.25">
      <c r="A18" s="193" t="s">
        <v>277</v>
      </c>
      <c r="B18" s="131"/>
      <c r="C18" s="199"/>
      <c r="D18" s="200"/>
      <c r="E18" s="131"/>
      <c r="F18" s="49">
        <f>SUM(F20:F21)</f>
        <v>10</v>
      </c>
      <c r="G18" s="67">
        <v>2</v>
      </c>
      <c r="H18" s="131"/>
      <c r="I18" s="131"/>
    </row>
    <row r="19" spans="1:9" x14ac:dyDescent="0.25">
      <c r="A19" s="66" t="s">
        <v>1</v>
      </c>
      <c r="B19" s="1" t="s">
        <v>2</v>
      </c>
      <c r="C19" s="88" t="s">
        <v>218</v>
      </c>
      <c r="D19" s="87" t="s">
        <v>4</v>
      </c>
      <c r="E19" s="68" t="s">
        <v>217</v>
      </c>
      <c r="F19" s="49" t="s">
        <v>7</v>
      </c>
    </row>
    <row r="20" spans="1:9" x14ac:dyDescent="0.25">
      <c r="A20" s="62">
        <v>1</v>
      </c>
      <c r="B20" s="61" t="s">
        <v>373</v>
      </c>
      <c r="C20" s="203">
        <v>100</v>
      </c>
      <c r="D20" s="64" t="s">
        <v>235</v>
      </c>
      <c r="E20" s="64">
        <v>5</v>
      </c>
      <c r="F20" s="76">
        <v>5</v>
      </c>
      <c r="G20" s="201"/>
    </row>
    <row r="21" spans="1:9" ht="15.75" customHeight="1" x14ac:dyDescent="0.25">
      <c r="A21" s="62">
        <v>2</v>
      </c>
      <c r="B21" s="204" t="s">
        <v>400</v>
      </c>
      <c r="C21" s="203">
        <v>100</v>
      </c>
      <c r="D21" s="64" t="s">
        <v>368</v>
      </c>
      <c r="E21" s="64">
        <v>5</v>
      </c>
      <c r="F21" s="76">
        <v>5</v>
      </c>
    </row>
    <row r="22" spans="1:9" ht="15.75" customHeight="1" x14ac:dyDescent="0.25">
      <c r="B22" s="204"/>
      <c r="C22" s="203"/>
      <c r="E22" s="64"/>
      <c r="F22" s="76"/>
    </row>
    <row r="23" spans="1:9" x14ac:dyDescent="0.25">
      <c r="A23" s="193" t="s">
        <v>278</v>
      </c>
      <c r="B23" s="131"/>
      <c r="C23" s="199"/>
      <c r="D23" s="200"/>
      <c r="E23" s="131"/>
      <c r="F23" s="49">
        <f>SUM(F25:F27)</f>
        <v>9</v>
      </c>
      <c r="G23" s="67">
        <v>3</v>
      </c>
      <c r="H23" s="131"/>
      <c r="I23" s="131"/>
    </row>
    <row r="24" spans="1:9" s="132" customFormat="1" x14ac:dyDescent="0.25">
      <c r="A24" s="190" t="s">
        <v>1</v>
      </c>
      <c r="B24" s="124" t="s">
        <v>2</v>
      </c>
      <c r="C24" s="191" t="s">
        <v>218</v>
      </c>
      <c r="D24" s="190" t="s">
        <v>4</v>
      </c>
      <c r="E24" s="124" t="s">
        <v>210</v>
      </c>
      <c r="F24" s="103" t="s">
        <v>7</v>
      </c>
    </row>
    <row r="25" spans="1:9" ht="30" x14ac:dyDescent="0.25">
      <c r="A25" s="62">
        <v>1</v>
      </c>
      <c r="B25" s="202" t="s">
        <v>370</v>
      </c>
      <c r="C25" s="206">
        <v>100</v>
      </c>
      <c r="D25" s="64" t="s">
        <v>244</v>
      </c>
      <c r="E25" s="64">
        <v>3</v>
      </c>
      <c r="F25" s="76">
        <v>3</v>
      </c>
      <c r="G25" s="201"/>
    </row>
    <row r="26" spans="1:9" x14ac:dyDescent="0.25">
      <c r="A26" s="62">
        <v>2</v>
      </c>
      <c r="B26" s="202" t="s">
        <v>369</v>
      </c>
      <c r="C26" s="206">
        <v>100</v>
      </c>
      <c r="D26" s="64" t="s">
        <v>236</v>
      </c>
      <c r="E26" s="64">
        <v>3</v>
      </c>
      <c r="F26" s="76">
        <f>E26</f>
        <v>3</v>
      </c>
      <c r="G26" s="201"/>
    </row>
    <row r="27" spans="1:9" ht="30" x14ac:dyDescent="0.25">
      <c r="A27" s="62">
        <v>3</v>
      </c>
      <c r="B27" s="207" t="s">
        <v>401</v>
      </c>
      <c r="C27" s="206">
        <v>100</v>
      </c>
      <c r="D27" s="64" t="s">
        <v>236</v>
      </c>
      <c r="E27" s="64">
        <v>3</v>
      </c>
      <c r="F27" s="76">
        <f>E27</f>
        <v>3</v>
      </c>
      <c r="G27" s="201"/>
    </row>
    <row r="28" spans="1:9" x14ac:dyDescent="0.25">
      <c r="B28" s="207"/>
      <c r="C28" s="206"/>
      <c r="E28" s="64"/>
      <c r="F28" s="76"/>
      <c r="G28" s="201"/>
    </row>
    <row r="29" spans="1:9" x14ac:dyDescent="0.25">
      <c r="A29" s="193" t="s">
        <v>279</v>
      </c>
      <c r="B29" s="131"/>
      <c r="C29" s="199"/>
      <c r="D29" s="200"/>
      <c r="E29" s="131"/>
      <c r="F29" s="49">
        <f>SUM(F31)</f>
        <v>4</v>
      </c>
      <c r="G29" s="67">
        <v>1</v>
      </c>
      <c r="H29" s="131"/>
      <c r="I29" s="131"/>
    </row>
    <row r="30" spans="1:9" x14ac:dyDescent="0.25">
      <c r="A30" s="66" t="s">
        <v>1</v>
      </c>
      <c r="B30" s="1" t="s">
        <v>2</v>
      </c>
      <c r="C30" s="75"/>
      <c r="D30" s="66" t="s">
        <v>4</v>
      </c>
      <c r="E30" s="1" t="s">
        <v>213</v>
      </c>
      <c r="F30" s="49" t="s">
        <v>7</v>
      </c>
      <c r="G30" s="201"/>
    </row>
    <row r="31" spans="1:9" x14ac:dyDescent="0.25">
      <c r="A31" s="89" t="s">
        <v>246</v>
      </c>
      <c r="B31" s="61" t="s">
        <v>402</v>
      </c>
      <c r="C31" s="208"/>
      <c r="D31" s="64" t="s">
        <v>315</v>
      </c>
      <c r="E31" s="64">
        <v>4</v>
      </c>
      <c r="F31" s="76">
        <v>4</v>
      </c>
      <c r="G31" s="201"/>
    </row>
    <row r="32" spans="1:9" x14ac:dyDescent="0.25">
      <c r="A32" s="89"/>
      <c r="C32" s="208"/>
      <c r="E32" s="64"/>
      <c r="F32" s="76"/>
      <c r="G32" s="201"/>
    </row>
    <row r="33" spans="1:9" x14ac:dyDescent="0.25">
      <c r="A33" s="193" t="s">
        <v>280</v>
      </c>
      <c r="B33" s="131"/>
      <c r="C33" s="199"/>
      <c r="D33" s="200"/>
      <c r="E33" s="131"/>
      <c r="F33" s="49">
        <f>SUM(F35)</f>
        <v>4</v>
      </c>
      <c r="G33" s="67">
        <v>1</v>
      </c>
      <c r="H33" s="131"/>
      <c r="I33" s="131"/>
    </row>
    <row r="34" spans="1:9" x14ac:dyDescent="0.25">
      <c r="A34" s="66" t="s">
        <v>1</v>
      </c>
      <c r="B34" s="1" t="s">
        <v>2</v>
      </c>
      <c r="C34" s="75"/>
      <c r="D34" s="66" t="s">
        <v>4</v>
      </c>
      <c r="E34" s="1" t="s">
        <v>213</v>
      </c>
      <c r="F34" s="49" t="s">
        <v>7</v>
      </c>
      <c r="G34" s="201"/>
    </row>
    <row r="35" spans="1:9" x14ac:dyDescent="0.25">
      <c r="A35" s="89" t="s">
        <v>246</v>
      </c>
      <c r="B35" s="209" t="s">
        <v>372</v>
      </c>
      <c r="C35" s="208"/>
      <c r="D35" s="64" t="s">
        <v>316</v>
      </c>
      <c r="E35" s="64">
        <v>4</v>
      </c>
      <c r="F35" s="76">
        <v>4</v>
      </c>
      <c r="G35" s="201"/>
    </row>
    <row r="36" spans="1:9" x14ac:dyDescent="0.25">
      <c r="A36" s="89"/>
      <c r="B36" s="209"/>
      <c r="C36" s="208"/>
      <c r="E36" s="64"/>
      <c r="F36" s="76"/>
      <c r="G36" s="201"/>
    </row>
    <row r="37" spans="1:9" x14ac:dyDescent="0.25">
      <c r="A37" s="193" t="s">
        <v>281</v>
      </c>
      <c r="B37" s="131"/>
      <c r="C37" s="199"/>
      <c r="D37" s="200"/>
      <c r="E37" s="131"/>
      <c r="F37" s="49">
        <v>0</v>
      </c>
      <c r="G37" s="67">
        <v>0</v>
      </c>
      <c r="H37" s="131"/>
      <c r="I37" s="131"/>
    </row>
    <row r="38" spans="1:9" x14ac:dyDescent="0.25">
      <c r="A38" s="66" t="s">
        <v>1</v>
      </c>
      <c r="B38" s="1" t="s">
        <v>2</v>
      </c>
      <c r="C38" s="75"/>
      <c r="D38" s="66" t="s">
        <v>4</v>
      </c>
      <c r="E38" s="1" t="s">
        <v>213</v>
      </c>
      <c r="F38" s="49" t="s">
        <v>7</v>
      </c>
    </row>
    <row r="39" spans="1:9" x14ac:dyDescent="0.25">
      <c r="E39" s="64"/>
      <c r="F39" s="76"/>
    </row>
    <row r="40" spans="1:9" x14ac:dyDescent="0.25">
      <c r="A40" s="193" t="s">
        <v>317</v>
      </c>
      <c r="B40" s="131"/>
      <c r="C40" s="199"/>
      <c r="D40" s="200"/>
      <c r="E40" s="131"/>
      <c r="F40" s="49">
        <v>0</v>
      </c>
      <c r="G40" s="67">
        <v>0</v>
      </c>
      <c r="H40" s="131"/>
      <c r="I40" s="131"/>
    </row>
    <row r="41" spans="1:9" x14ac:dyDescent="0.25">
      <c r="A41" s="66" t="s">
        <v>1</v>
      </c>
      <c r="B41" s="1" t="s">
        <v>2</v>
      </c>
      <c r="C41" s="75"/>
      <c r="D41" s="66" t="s">
        <v>4</v>
      </c>
      <c r="E41" s="1" t="s">
        <v>302</v>
      </c>
      <c r="F41" s="49" t="s">
        <v>7</v>
      </c>
    </row>
    <row r="42" spans="1:9" x14ac:dyDescent="0.25">
      <c r="E42" s="64"/>
      <c r="F42" s="76"/>
    </row>
    <row r="43" spans="1:9" x14ac:dyDescent="0.25">
      <c r="A43" s="193" t="s">
        <v>282</v>
      </c>
      <c r="B43" s="131"/>
      <c r="C43" s="199"/>
      <c r="D43" s="200"/>
      <c r="E43" s="131"/>
      <c r="F43" s="49">
        <v>0</v>
      </c>
      <c r="G43" s="67">
        <v>0</v>
      </c>
      <c r="H43" s="131"/>
      <c r="I43" s="131"/>
    </row>
    <row r="44" spans="1:9" x14ac:dyDescent="0.25">
      <c r="A44" s="66" t="s">
        <v>1</v>
      </c>
      <c r="B44" s="1" t="s">
        <v>2</v>
      </c>
      <c r="C44" s="75"/>
      <c r="D44" s="66" t="s">
        <v>4</v>
      </c>
      <c r="E44" s="1" t="s">
        <v>302</v>
      </c>
      <c r="F44" s="49" t="s">
        <v>7</v>
      </c>
    </row>
    <row r="45" spans="1:9" x14ac:dyDescent="0.25">
      <c r="A45" s="66"/>
      <c r="B45" s="1"/>
      <c r="C45" s="75"/>
      <c r="D45" s="66"/>
      <c r="E45" s="1"/>
      <c r="F45" s="49"/>
    </row>
    <row r="46" spans="1:9" x14ac:dyDescent="0.25">
      <c r="A46" s="193" t="s">
        <v>283</v>
      </c>
      <c r="B46" s="131"/>
      <c r="C46" s="199"/>
      <c r="D46" s="200"/>
      <c r="E46" s="131"/>
      <c r="F46" s="49">
        <v>0</v>
      </c>
      <c r="G46" s="67">
        <v>0</v>
      </c>
      <c r="H46" s="131"/>
      <c r="I46" s="131"/>
    </row>
    <row r="47" spans="1:9" x14ac:dyDescent="0.25">
      <c r="A47" s="66" t="s">
        <v>1</v>
      </c>
      <c r="B47" s="1" t="s">
        <v>2</v>
      </c>
      <c r="C47" s="75"/>
      <c r="D47" s="66" t="s">
        <v>4</v>
      </c>
      <c r="E47" s="1" t="s">
        <v>302</v>
      </c>
      <c r="F47" s="49" t="s">
        <v>7</v>
      </c>
    </row>
    <row r="48" spans="1:9" x14ac:dyDescent="0.25">
      <c r="E48" s="64"/>
      <c r="F48" s="76"/>
    </row>
    <row r="49" spans="1:9" x14ac:dyDescent="0.25">
      <c r="A49" s="193" t="s">
        <v>284</v>
      </c>
      <c r="B49" s="131"/>
      <c r="C49" s="199"/>
      <c r="D49" s="200"/>
      <c r="E49" s="131"/>
      <c r="F49" s="49">
        <v>0</v>
      </c>
      <c r="G49" s="67">
        <v>0</v>
      </c>
      <c r="H49" s="131"/>
      <c r="I49" s="131"/>
    </row>
    <row r="50" spans="1:9" x14ac:dyDescent="0.25">
      <c r="A50" s="66" t="s">
        <v>1</v>
      </c>
      <c r="B50" s="1" t="s">
        <v>2</v>
      </c>
      <c r="C50" s="75"/>
      <c r="D50" s="66" t="s">
        <v>4</v>
      </c>
      <c r="E50" s="1" t="s">
        <v>302</v>
      </c>
      <c r="F50" s="49" t="s">
        <v>7</v>
      </c>
    </row>
    <row r="51" spans="1:9" x14ac:dyDescent="0.25">
      <c r="E51" s="64"/>
      <c r="F51" s="73"/>
    </row>
    <row r="52" spans="1:9" x14ac:dyDescent="0.25">
      <c r="E52" s="64"/>
      <c r="F52" s="73"/>
    </row>
    <row r="53" spans="1:9" x14ac:dyDescent="0.25">
      <c r="E53" s="64"/>
      <c r="F53" s="73"/>
    </row>
    <row r="54" spans="1:9" ht="18.75" customHeight="1" x14ac:dyDescent="0.25">
      <c r="E54" s="64"/>
      <c r="F54" s="73"/>
    </row>
    <row r="55" spans="1:9" x14ac:dyDescent="0.25">
      <c r="E55" s="64"/>
      <c r="F55" s="73"/>
    </row>
    <row r="56" spans="1:9" x14ac:dyDescent="0.25">
      <c r="E56" s="64"/>
      <c r="F56" s="73"/>
    </row>
    <row r="57" spans="1:9" x14ac:dyDescent="0.25">
      <c r="E57" s="64"/>
      <c r="F57" s="73"/>
    </row>
    <row r="58" spans="1:9" x14ac:dyDescent="0.25">
      <c r="E58" s="64"/>
      <c r="F58" s="73"/>
    </row>
    <row r="59" spans="1:9" x14ac:dyDescent="0.25">
      <c r="E59" s="64"/>
      <c r="F59" s="73"/>
    </row>
    <row r="60" spans="1:9" x14ac:dyDescent="0.25">
      <c r="E60" s="64"/>
      <c r="F60" s="73"/>
    </row>
    <row r="61" spans="1:9" x14ac:dyDescent="0.25">
      <c r="E61" s="64"/>
      <c r="F61" s="73"/>
    </row>
    <row r="62" spans="1:9" x14ac:dyDescent="0.25">
      <c r="E62" s="64"/>
      <c r="F62" s="73"/>
    </row>
    <row r="63" spans="1:9" ht="15" customHeight="1" x14ac:dyDescent="0.25">
      <c r="E63" s="64"/>
      <c r="F63" s="73"/>
    </row>
    <row r="64" spans="1:9" ht="15" customHeight="1" x14ac:dyDescent="0.25">
      <c r="E64" s="64"/>
      <c r="F64" s="73"/>
    </row>
    <row r="65" spans="5:6" ht="15" customHeight="1" x14ac:dyDescent="0.25">
      <c r="E65" s="64"/>
      <c r="F65" s="73"/>
    </row>
    <row r="66" spans="5:6" ht="15" customHeight="1" x14ac:dyDescent="0.25">
      <c r="E66" s="64"/>
      <c r="F66" s="73"/>
    </row>
    <row r="67" spans="5:6" x14ac:dyDescent="0.25">
      <c r="E67" s="64"/>
      <c r="F67" s="73"/>
    </row>
    <row r="68" spans="5:6" x14ac:dyDescent="0.25">
      <c r="E68" s="64"/>
      <c r="F68" s="73"/>
    </row>
    <row r="69" spans="5:6" ht="61.5" customHeight="1" x14ac:dyDescent="0.25">
      <c r="E69" s="64"/>
      <c r="F69" s="73"/>
    </row>
    <row r="70" spans="5:6" x14ac:dyDescent="0.25">
      <c r="E70" s="64"/>
      <c r="F70" s="73"/>
    </row>
    <row r="71" spans="5:6" x14ac:dyDescent="0.25">
      <c r="E71" s="64"/>
      <c r="F71" s="73"/>
    </row>
    <row r="72" spans="5:6" x14ac:dyDescent="0.25">
      <c r="E72" s="64"/>
      <c r="F72" s="73"/>
    </row>
    <row r="73" spans="5:6" x14ac:dyDescent="0.25">
      <c r="E73" s="64"/>
      <c r="F73" s="73"/>
    </row>
    <row r="74" spans="5:6" x14ac:dyDescent="0.25">
      <c r="E74" s="64"/>
      <c r="F74" s="73"/>
    </row>
    <row r="75" spans="5:6" x14ac:dyDescent="0.25">
      <c r="E75" s="64"/>
      <c r="F75" s="73"/>
    </row>
    <row r="76" spans="5:6" x14ac:dyDescent="0.25">
      <c r="E76" s="64"/>
      <c r="F76" s="73"/>
    </row>
    <row r="77" spans="5:6" x14ac:dyDescent="0.25">
      <c r="E77" s="64"/>
      <c r="F77" s="73"/>
    </row>
    <row r="78" spans="5:6" x14ac:dyDescent="0.25">
      <c r="E78" s="64"/>
      <c r="F78" s="73"/>
    </row>
    <row r="79" spans="5:6" x14ac:dyDescent="0.25">
      <c r="E79" s="64"/>
      <c r="F79" s="73"/>
    </row>
    <row r="80" spans="5:6" x14ac:dyDescent="0.25">
      <c r="E80" s="64"/>
      <c r="F80" s="73"/>
    </row>
    <row r="81" spans="5:6" x14ac:dyDescent="0.25">
      <c r="E81" s="64"/>
      <c r="F81" s="73"/>
    </row>
    <row r="82" spans="5:6" x14ac:dyDescent="0.25">
      <c r="E82" s="64"/>
      <c r="F82" s="73"/>
    </row>
    <row r="83" spans="5:6" x14ac:dyDescent="0.25">
      <c r="E83" s="64"/>
      <c r="F83" s="73"/>
    </row>
    <row r="84" spans="5:6" x14ac:dyDescent="0.25">
      <c r="E84" s="64"/>
      <c r="F84" s="73"/>
    </row>
    <row r="85" spans="5:6" x14ac:dyDescent="0.25">
      <c r="E85" s="64"/>
      <c r="F85" s="73"/>
    </row>
    <row r="86" spans="5:6" x14ac:dyDescent="0.25">
      <c r="E86" s="64"/>
      <c r="F86" s="73"/>
    </row>
    <row r="87" spans="5:6" x14ac:dyDescent="0.25">
      <c r="E87" s="64"/>
      <c r="F87" s="73"/>
    </row>
    <row r="88" spans="5:6" x14ac:dyDescent="0.25">
      <c r="E88" s="64"/>
      <c r="F88" s="73"/>
    </row>
    <row r="89" spans="5:6" x14ac:dyDescent="0.25">
      <c r="E89" s="64"/>
      <c r="F89" s="73"/>
    </row>
    <row r="90" spans="5:6" x14ac:dyDescent="0.25">
      <c r="E90" s="64"/>
      <c r="F90" s="73"/>
    </row>
    <row r="91" spans="5:6" x14ac:dyDescent="0.25">
      <c r="E91" s="64"/>
      <c r="F91" s="73"/>
    </row>
    <row r="92" spans="5:6" x14ac:dyDescent="0.25">
      <c r="E92" s="64"/>
      <c r="F92" s="73"/>
    </row>
    <row r="93" spans="5:6" x14ac:dyDescent="0.25">
      <c r="E93" s="64"/>
      <c r="F93" s="73"/>
    </row>
    <row r="94" spans="5:6" x14ac:dyDescent="0.25">
      <c r="E94" s="64"/>
      <c r="F94" s="73"/>
    </row>
    <row r="95" spans="5:6" x14ac:dyDescent="0.25">
      <c r="E95" s="64"/>
      <c r="F95" s="73"/>
    </row>
    <row r="96" spans="5:6" x14ac:dyDescent="0.25">
      <c r="E96" s="64"/>
      <c r="F96" s="73"/>
    </row>
    <row r="97" spans="5:6" x14ac:dyDescent="0.25">
      <c r="E97" s="64"/>
      <c r="F97" s="73"/>
    </row>
    <row r="98" spans="5:6" x14ac:dyDescent="0.25">
      <c r="E98" s="64"/>
      <c r="F98" s="73"/>
    </row>
    <row r="99" spans="5:6" x14ac:dyDescent="0.25">
      <c r="E99" s="64"/>
      <c r="F99" s="73"/>
    </row>
    <row r="100" spans="5:6" x14ac:dyDescent="0.25">
      <c r="E100" s="64"/>
      <c r="F100" s="73"/>
    </row>
    <row r="101" spans="5:6" x14ac:dyDescent="0.25">
      <c r="E101" s="64"/>
      <c r="F101" s="73"/>
    </row>
    <row r="102" spans="5:6" x14ac:dyDescent="0.25">
      <c r="E102" s="64"/>
      <c r="F102" s="73"/>
    </row>
    <row r="103" spans="5:6" x14ac:dyDescent="0.25">
      <c r="E103" s="64"/>
      <c r="F103" s="73"/>
    </row>
    <row r="104" spans="5:6" x14ac:dyDescent="0.25">
      <c r="E104" s="64"/>
      <c r="F104" s="73"/>
    </row>
    <row r="105" spans="5:6" x14ac:dyDescent="0.25">
      <c r="E105" s="64"/>
      <c r="F105" s="73"/>
    </row>
    <row r="106" spans="5:6" x14ac:dyDescent="0.25">
      <c r="E106" s="64"/>
      <c r="F106" s="73"/>
    </row>
    <row r="107" spans="5:6" x14ac:dyDescent="0.25">
      <c r="E107" s="64"/>
      <c r="F107" s="73"/>
    </row>
    <row r="108" spans="5:6" x14ac:dyDescent="0.25">
      <c r="E108" s="64"/>
      <c r="F108" s="73"/>
    </row>
    <row r="109" spans="5:6" x14ac:dyDescent="0.25">
      <c r="E109" s="64"/>
      <c r="F109" s="73"/>
    </row>
    <row r="110" spans="5:6" x14ac:dyDescent="0.25">
      <c r="E110" s="64"/>
      <c r="F110" s="73"/>
    </row>
    <row r="111" spans="5:6" x14ac:dyDescent="0.25">
      <c r="E111" s="64"/>
      <c r="F111" s="73"/>
    </row>
    <row r="112" spans="5:6" x14ac:dyDescent="0.25">
      <c r="E112" s="64"/>
      <c r="F112" s="73"/>
    </row>
    <row r="113" spans="5:6" x14ac:dyDescent="0.25">
      <c r="E113" s="64"/>
      <c r="F113" s="73"/>
    </row>
    <row r="114" spans="5:6" x14ac:dyDescent="0.25">
      <c r="E114" s="64"/>
      <c r="F114" s="73"/>
    </row>
    <row r="115" spans="5:6" x14ac:dyDescent="0.25">
      <c r="E115" s="64"/>
      <c r="F115" s="73"/>
    </row>
    <row r="116" spans="5:6" x14ac:dyDescent="0.25">
      <c r="E116" s="64"/>
      <c r="F116" s="73"/>
    </row>
    <row r="117" spans="5:6" x14ac:dyDescent="0.25">
      <c r="E117" s="64"/>
      <c r="F117" s="73"/>
    </row>
    <row r="118" spans="5:6" x14ac:dyDescent="0.25">
      <c r="E118" s="64"/>
      <c r="F118" s="73"/>
    </row>
    <row r="119" spans="5:6" x14ac:dyDescent="0.25">
      <c r="E119" s="64"/>
      <c r="F119" s="73"/>
    </row>
    <row r="120" spans="5:6" x14ac:dyDescent="0.25">
      <c r="E120" s="64"/>
      <c r="F120" s="73"/>
    </row>
    <row r="121" spans="5:6" x14ac:dyDescent="0.25">
      <c r="E121" s="64"/>
      <c r="F121" s="73"/>
    </row>
    <row r="122" spans="5:6" x14ac:dyDescent="0.25">
      <c r="E122" s="64"/>
      <c r="F122" s="73"/>
    </row>
    <row r="123" spans="5:6" x14ac:dyDescent="0.25">
      <c r="E123" s="64"/>
      <c r="F123" s="73"/>
    </row>
    <row r="124" spans="5:6" x14ac:dyDescent="0.25">
      <c r="E124" s="64"/>
      <c r="F124" s="73"/>
    </row>
    <row r="125" spans="5:6" x14ac:dyDescent="0.25">
      <c r="E125" s="64"/>
      <c r="F125" s="73"/>
    </row>
    <row r="126" spans="5:6" x14ac:dyDescent="0.25">
      <c r="E126" s="64"/>
      <c r="F126" s="73"/>
    </row>
    <row r="127" spans="5:6" x14ac:dyDescent="0.25">
      <c r="E127" s="64"/>
      <c r="F127" s="73"/>
    </row>
    <row r="128" spans="5:6" x14ac:dyDescent="0.25">
      <c r="E128" s="64"/>
      <c r="F128" s="73"/>
    </row>
    <row r="129" spans="5:6" x14ac:dyDescent="0.25">
      <c r="E129" s="64"/>
      <c r="F129" s="73"/>
    </row>
    <row r="130" spans="5:6" x14ac:dyDescent="0.25">
      <c r="E130" s="64"/>
      <c r="F130" s="73"/>
    </row>
    <row r="131" spans="5:6" x14ac:dyDescent="0.25">
      <c r="E131" s="64"/>
      <c r="F131" s="73"/>
    </row>
    <row r="132" spans="5:6" x14ac:dyDescent="0.25">
      <c r="E132" s="64"/>
      <c r="F132" s="73"/>
    </row>
    <row r="133" spans="5:6" x14ac:dyDescent="0.25">
      <c r="E133" s="64"/>
      <c r="F133" s="73"/>
    </row>
    <row r="134" spans="5:6" x14ac:dyDescent="0.25">
      <c r="E134" s="64"/>
      <c r="F134" s="73"/>
    </row>
    <row r="135" spans="5:6" x14ac:dyDescent="0.25">
      <c r="E135" s="64"/>
      <c r="F135" s="73"/>
    </row>
    <row r="136" spans="5:6" x14ac:dyDescent="0.25">
      <c r="E136" s="64"/>
      <c r="F136" s="73"/>
    </row>
    <row r="137" spans="5:6" x14ac:dyDescent="0.25">
      <c r="E137" s="64"/>
      <c r="F137" s="73"/>
    </row>
    <row r="138" spans="5:6" x14ac:dyDescent="0.25">
      <c r="E138" s="64"/>
      <c r="F138" s="73"/>
    </row>
    <row r="139" spans="5:6" x14ac:dyDescent="0.25">
      <c r="E139" s="64"/>
      <c r="F139" s="73"/>
    </row>
    <row r="140" spans="5:6" x14ac:dyDescent="0.25">
      <c r="E140" s="64"/>
      <c r="F140" s="73"/>
    </row>
    <row r="141" spans="5:6" x14ac:dyDescent="0.25">
      <c r="E141" s="64"/>
      <c r="F141" s="73"/>
    </row>
    <row r="142" spans="5:6" x14ac:dyDescent="0.25">
      <c r="E142" s="64"/>
      <c r="F142" s="73"/>
    </row>
    <row r="143" spans="5:6" x14ac:dyDescent="0.25">
      <c r="E143" s="64"/>
      <c r="F143" s="73"/>
    </row>
    <row r="144" spans="5:6" x14ac:dyDescent="0.25">
      <c r="E144" s="64"/>
      <c r="F144" s="73"/>
    </row>
    <row r="145" spans="5:6" x14ac:dyDescent="0.25">
      <c r="E145" s="64"/>
      <c r="F145" s="73"/>
    </row>
    <row r="146" spans="5:6" x14ac:dyDescent="0.25">
      <c r="E146" s="64"/>
      <c r="F146" s="73"/>
    </row>
    <row r="147" spans="5:6" x14ac:dyDescent="0.25">
      <c r="E147" s="64"/>
      <c r="F147" s="73"/>
    </row>
    <row r="148" spans="5:6" x14ac:dyDescent="0.25">
      <c r="E148" s="64"/>
      <c r="F148" s="73"/>
    </row>
    <row r="149" spans="5:6" x14ac:dyDescent="0.25">
      <c r="E149" s="64"/>
      <c r="F149" s="73"/>
    </row>
    <row r="150" spans="5:6" x14ac:dyDescent="0.25">
      <c r="E150" s="64"/>
      <c r="F150" s="73"/>
    </row>
    <row r="151" spans="5:6" x14ac:dyDescent="0.25">
      <c r="E151" s="64"/>
      <c r="F151" s="73"/>
    </row>
    <row r="152" spans="5:6" x14ac:dyDescent="0.25">
      <c r="E152" s="64"/>
      <c r="F152" s="73"/>
    </row>
    <row r="153" spans="5:6" x14ac:dyDescent="0.25">
      <c r="E153" s="64"/>
      <c r="F153" s="73"/>
    </row>
    <row r="154" spans="5:6" x14ac:dyDescent="0.25">
      <c r="E154" s="64"/>
      <c r="F154" s="73"/>
    </row>
    <row r="155" spans="5:6" x14ac:dyDescent="0.25">
      <c r="E155" s="64"/>
      <c r="F155" s="73"/>
    </row>
    <row r="156" spans="5:6" x14ac:dyDescent="0.25">
      <c r="E156" s="64"/>
      <c r="F156" s="73"/>
    </row>
    <row r="157" spans="5:6" x14ac:dyDescent="0.25">
      <c r="E157" s="64"/>
      <c r="F157" s="73"/>
    </row>
    <row r="158" spans="5:6" x14ac:dyDescent="0.25">
      <c r="E158" s="64"/>
      <c r="F158" s="73"/>
    </row>
    <row r="159" spans="5:6" x14ac:dyDescent="0.25">
      <c r="E159" s="64"/>
      <c r="F159" s="73"/>
    </row>
    <row r="160" spans="5:6" x14ac:dyDescent="0.25">
      <c r="E160" s="64"/>
      <c r="F160" s="73"/>
    </row>
    <row r="161" spans="5:6" x14ac:dyDescent="0.25">
      <c r="E161" s="64"/>
      <c r="F161" s="73"/>
    </row>
    <row r="162" spans="5:6" x14ac:dyDescent="0.25">
      <c r="E162" s="64"/>
      <c r="F162" s="73"/>
    </row>
    <row r="163" spans="5:6" x14ac:dyDescent="0.25">
      <c r="E163" s="64"/>
      <c r="F163" s="73"/>
    </row>
    <row r="164" spans="5:6" x14ac:dyDescent="0.25">
      <c r="E164" s="64"/>
      <c r="F164" s="73"/>
    </row>
    <row r="165" spans="5:6" x14ac:dyDescent="0.25">
      <c r="E165" s="64"/>
      <c r="F165" s="73"/>
    </row>
    <row r="166" spans="5:6" x14ac:dyDescent="0.25">
      <c r="E166" s="64"/>
      <c r="F166" s="73"/>
    </row>
    <row r="167" spans="5:6" x14ac:dyDescent="0.25">
      <c r="E167" s="64"/>
      <c r="F167" s="73"/>
    </row>
    <row r="168" spans="5:6" x14ac:dyDescent="0.25">
      <c r="E168" s="64"/>
      <c r="F168" s="73"/>
    </row>
    <row r="169" spans="5:6" x14ac:dyDescent="0.25">
      <c r="E169" s="64"/>
      <c r="F169" s="73"/>
    </row>
    <row r="170" spans="5:6" x14ac:dyDescent="0.25">
      <c r="E170" s="64"/>
      <c r="F170" s="73"/>
    </row>
    <row r="171" spans="5:6" x14ac:dyDescent="0.25">
      <c r="E171" s="64"/>
      <c r="F171" s="73"/>
    </row>
    <row r="172" spans="5:6" x14ac:dyDescent="0.25">
      <c r="E172" s="64"/>
      <c r="F172" s="73"/>
    </row>
    <row r="173" spans="5:6" x14ac:dyDescent="0.25">
      <c r="E173" s="64"/>
      <c r="F173" s="73"/>
    </row>
    <row r="174" spans="5:6" x14ac:dyDescent="0.25">
      <c r="E174" s="64"/>
      <c r="F174" s="73"/>
    </row>
    <row r="175" spans="5:6" x14ac:dyDescent="0.25">
      <c r="E175" s="64"/>
      <c r="F175" s="73"/>
    </row>
    <row r="176" spans="5:6" x14ac:dyDescent="0.25">
      <c r="E176" s="64"/>
      <c r="F176" s="73"/>
    </row>
    <row r="177" spans="5:6" x14ac:dyDescent="0.25">
      <c r="E177" s="64"/>
      <c r="F177" s="73"/>
    </row>
    <row r="178" spans="5:6" x14ac:dyDescent="0.25">
      <c r="E178" s="64"/>
      <c r="F178" s="73"/>
    </row>
    <row r="179" spans="5:6" x14ac:dyDescent="0.25">
      <c r="E179" s="64"/>
      <c r="F179" s="73"/>
    </row>
    <row r="180" spans="5:6" x14ac:dyDescent="0.25">
      <c r="E180" s="64"/>
      <c r="F180" s="73"/>
    </row>
    <row r="181" spans="5:6" x14ac:dyDescent="0.25">
      <c r="E181" s="64"/>
      <c r="F181" s="73"/>
    </row>
    <row r="182" spans="5:6" x14ac:dyDescent="0.25">
      <c r="E182" s="64"/>
      <c r="F182" s="73"/>
    </row>
    <row r="183" spans="5:6" x14ac:dyDescent="0.25">
      <c r="E183" s="64"/>
      <c r="F183" s="73"/>
    </row>
    <row r="184" spans="5:6" x14ac:dyDescent="0.25">
      <c r="E184" s="64"/>
      <c r="F184" s="73"/>
    </row>
    <row r="185" spans="5:6" x14ac:dyDescent="0.25">
      <c r="E185" s="64"/>
      <c r="F185" s="73"/>
    </row>
    <row r="186" spans="5:6" x14ac:dyDescent="0.25">
      <c r="E186" s="64"/>
      <c r="F186" s="73"/>
    </row>
    <row r="187" spans="5:6" x14ac:dyDescent="0.25">
      <c r="E187" s="64"/>
      <c r="F187" s="73"/>
    </row>
    <row r="188" spans="5:6" x14ac:dyDescent="0.25">
      <c r="E188" s="64"/>
      <c r="F188" s="73"/>
    </row>
    <row r="189" spans="5:6" x14ac:dyDescent="0.25">
      <c r="E189" s="64"/>
      <c r="F189" s="73"/>
    </row>
    <row r="190" spans="5:6" x14ac:dyDescent="0.25">
      <c r="E190" s="64"/>
      <c r="F190" s="73"/>
    </row>
    <row r="191" spans="5:6" x14ac:dyDescent="0.25">
      <c r="E191" s="64"/>
      <c r="F191" s="73"/>
    </row>
    <row r="192" spans="5:6" x14ac:dyDescent="0.25">
      <c r="E192" s="64"/>
      <c r="F192" s="73"/>
    </row>
    <row r="193" spans="5:6" x14ac:dyDescent="0.25">
      <c r="E193" s="64"/>
      <c r="F193" s="73"/>
    </row>
    <row r="194" spans="5:6" x14ac:dyDescent="0.25">
      <c r="E194" s="64"/>
      <c r="F194" s="73"/>
    </row>
    <row r="195" spans="5:6" x14ac:dyDescent="0.25">
      <c r="E195" s="64"/>
      <c r="F195" s="73"/>
    </row>
    <row r="196" spans="5:6" x14ac:dyDescent="0.25">
      <c r="E196" s="64"/>
      <c r="F196" s="73"/>
    </row>
    <row r="197" spans="5:6" x14ac:dyDescent="0.25">
      <c r="E197" s="64"/>
      <c r="F197" s="73"/>
    </row>
    <row r="198" spans="5:6" x14ac:dyDescent="0.25">
      <c r="E198" s="64"/>
      <c r="F198" s="73"/>
    </row>
    <row r="199" spans="5:6" x14ac:dyDescent="0.25">
      <c r="E199" s="64"/>
      <c r="F199" s="73"/>
    </row>
    <row r="200" spans="5:6" x14ac:dyDescent="0.25">
      <c r="E200" s="64"/>
      <c r="F200" s="73"/>
    </row>
    <row r="201" spans="5:6" x14ac:dyDescent="0.25">
      <c r="E201" s="64"/>
      <c r="F201" s="73"/>
    </row>
    <row r="202" spans="5:6" x14ac:dyDescent="0.25">
      <c r="E202" s="64"/>
      <c r="F202" s="73"/>
    </row>
    <row r="203" spans="5:6" x14ac:dyDescent="0.25">
      <c r="E203" s="64"/>
      <c r="F203" s="73"/>
    </row>
    <row r="204" spans="5:6" x14ac:dyDescent="0.25">
      <c r="E204" s="64"/>
      <c r="F204" s="73"/>
    </row>
    <row r="205" spans="5:6" x14ac:dyDescent="0.25">
      <c r="E205" s="64"/>
      <c r="F205" s="73"/>
    </row>
    <row r="206" spans="5:6" x14ac:dyDescent="0.25">
      <c r="E206" s="64"/>
      <c r="F206" s="73"/>
    </row>
    <row r="207" spans="5:6" x14ac:dyDescent="0.25">
      <c r="E207" s="64"/>
      <c r="F207" s="73"/>
    </row>
    <row r="208" spans="5:6" x14ac:dyDescent="0.25">
      <c r="E208" s="64"/>
      <c r="F208" s="73"/>
    </row>
    <row r="209" spans="5:6" x14ac:dyDescent="0.25">
      <c r="E209" s="64"/>
      <c r="F209" s="73"/>
    </row>
    <row r="210" spans="5:6" x14ac:dyDescent="0.25">
      <c r="E210" s="64"/>
      <c r="F210" s="73"/>
    </row>
    <row r="211" spans="5:6" x14ac:dyDescent="0.25">
      <c r="E211" s="64"/>
      <c r="F211" s="73"/>
    </row>
    <row r="212" spans="5:6" x14ac:dyDescent="0.25">
      <c r="E212" s="64"/>
      <c r="F212" s="73"/>
    </row>
    <row r="213" spans="5:6" x14ac:dyDescent="0.25">
      <c r="E213" s="64"/>
      <c r="F213" s="73"/>
    </row>
    <row r="214" spans="5:6" x14ac:dyDescent="0.25">
      <c r="E214" s="64"/>
      <c r="F214" s="73"/>
    </row>
    <row r="215" spans="5:6" x14ac:dyDescent="0.25">
      <c r="E215" s="64"/>
      <c r="F215" s="73"/>
    </row>
    <row r="216" spans="5:6" x14ac:dyDescent="0.25">
      <c r="E216" s="64"/>
      <c r="F216" s="73"/>
    </row>
    <row r="217" spans="5:6" x14ac:dyDescent="0.25">
      <c r="E217" s="64"/>
      <c r="F217" s="73"/>
    </row>
    <row r="218" spans="5:6" x14ac:dyDescent="0.25">
      <c r="E218" s="64"/>
      <c r="F218" s="73"/>
    </row>
    <row r="219" spans="5:6" x14ac:dyDescent="0.25">
      <c r="E219" s="64"/>
      <c r="F219" s="73"/>
    </row>
    <row r="220" spans="5:6" x14ac:dyDescent="0.25">
      <c r="E220" s="64"/>
      <c r="F220" s="73"/>
    </row>
    <row r="221" spans="5:6" x14ac:dyDescent="0.25">
      <c r="E221" s="64"/>
      <c r="F221" s="73"/>
    </row>
    <row r="222" spans="5:6" x14ac:dyDescent="0.25">
      <c r="E222" s="64"/>
      <c r="F222" s="73"/>
    </row>
    <row r="223" spans="5:6" x14ac:dyDescent="0.25">
      <c r="E223" s="64"/>
      <c r="F223" s="73"/>
    </row>
    <row r="224" spans="5:6" x14ac:dyDescent="0.25">
      <c r="E224" s="64"/>
      <c r="F224" s="73"/>
    </row>
    <row r="225" spans="5:6" x14ac:dyDescent="0.25">
      <c r="E225" s="64"/>
      <c r="F225" s="73"/>
    </row>
    <row r="226" spans="5:6" x14ac:dyDescent="0.25">
      <c r="E226" s="64"/>
      <c r="F226" s="73"/>
    </row>
    <row r="227" spans="5:6" x14ac:dyDescent="0.25">
      <c r="E227" s="64"/>
      <c r="F227" s="73"/>
    </row>
    <row r="228" spans="5:6" x14ac:dyDescent="0.25">
      <c r="E228" s="64"/>
      <c r="F228" s="73"/>
    </row>
    <row r="229" spans="5:6" x14ac:dyDescent="0.25">
      <c r="E229" s="64"/>
      <c r="F229" s="73"/>
    </row>
    <row r="230" spans="5:6" x14ac:dyDescent="0.25">
      <c r="E230" s="64"/>
      <c r="F230" s="73"/>
    </row>
    <row r="231" spans="5:6" x14ac:dyDescent="0.25">
      <c r="E231" s="64"/>
      <c r="F231" s="73"/>
    </row>
    <row r="232" spans="5:6" x14ac:dyDescent="0.25">
      <c r="E232" s="64"/>
      <c r="F232" s="73"/>
    </row>
    <row r="233" spans="5:6" x14ac:dyDescent="0.25">
      <c r="E233" s="64"/>
      <c r="F233" s="73"/>
    </row>
    <row r="234" spans="5:6" x14ac:dyDescent="0.25">
      <c r="E234" s="64"/>
      <c r="F234" s="73"/>
    </row>
    <row r="235" spans="5:6" x14ac:dyDescent="0.25">
      <c r="E235" s="64"/>
      <c r="F235" s="73"/>
    </row>
    <row r="236" spans="5:6" x14ac:dyDescent="0.25">
      <c r="E236" s="64"/>
      <c r="F236" s="73"/>
    </row>
    <row r="237" spans="5:6" x14ac:dyDescent="0.25">
      <c r="E237" s="64"/>
      <c r="F237" s="73"/>
    </row>
    <row r="238" spans="5:6" x14ac:dyDescent="0.25">
      <c r="E238" s="64"/>
      <c r="F238" s="73"/>
    </row>
    <row r="239" spans="5:6" x14ac:dyDescent="0.25">
      <c r="E239" s="64"/>
      <c r="F239" s="73"/>
    </row>
    <row r="240" spans="5:6" x14ac:dyDescent="0.25">
      <c r="E240" s="64"/>
      <c r="F240" s="73"/>
    </row>
    <row r="241" spans="5:6" x14ac:dyDescent="0.25">
      <c r="E241" s="64"/>
      <c r="F241" s="73"/>
    </row>
    <row r="242" spans="5:6" x14ac:dyDescent="0.25">
      <c r="E242" s="64"/>
      <c r="F242" s="73"/>
    </row>
    <row r="243" spans="5:6" x14ac:dyDescent="0.25">
      <c r="E243" s="64"/>
      <c r="F243" s="73"/>
    </row>
    <row r="244" spans="5:6" x14ac:dyDescent="0.25">
      <c r="E244" s="64"/>
      <c r="F244" s="73"/>
    </row>
    <row r="245" spans="5:6" x14ac:dyDescent="0.25">
      <c r="E245" s="64"/>
      <c r="F245" s="73"/>
    </row>
    <row r="246" spans="5:6" x14ac:dyDescent="0.25">
      <c r="E246" s="64"/>
      <c r="F246" s="73"/>
    </row>
    <row r="247" spans="5:6" x14ac:dyDescent="0.25">
      <c r="E247" s="64"/>
      <c r="F247" s="73"/>
    </row>
    <row r="248" spans="5:6" x14ac:dyDescent="0.25">
      <c r="E248" s="64"/>
      <c r="F248" s="73"/>
    </row>
    <row r="249" spans="5:6" x14ac:dyDescent="0.25">
      <c r="E249" s="64"/>
      <c r="F249" s="73"/>
    </row>
    <row r="250" spans="5:6" x14ac:dyDescent="0.25">
      <c r="E250" s="64"/>
      <c r="F250" s="73"/>
    </row>
    <row r="251" spans="5:6" x14ac:dyDescent="0.25">
      <c r="E251" s="64"/>
      <c r="F251" s="73"/>
    </row>
    <row r="252" spans="5:6" x14ac:dyDescent="0.25">
      <c r="E252" s="64"/>
      <c r="F252" s="73"/>
    </row>
    <row r="253" spans="5:6" x14ac:dyDescent="0.25">
      <c r="E253" s="64"/>
      <c r="F253" s="73"/>
    </row>
    <row r="254" spans="5:6" x14ac:dyDescent="0.25">
      <c r="E254" s="64"/>
      <c r="F254" s="73"/>
    </row>
    <row r="255" spans="5:6" x14ac:dyDescent="0.25">
      <c r="E255" s="64"/>
      <c r="F255" s="73"/>
    </row>
    <row r="256" spans="5:6" x14ac:dyDescent="0.25">
      <c r="E256" s="64"/>
      <c r="F256" s="73"/>
    </row>
    <row r="257" spans="5:6" x14ac:dyDescent="0.25">
      <c r="E257" s="64"/>
      <c r="F257" s="73"/>
    </row>
    <row r="258" spans="5:6" x14ac:dyDescent="0.25">
      <c r="E258" s="64"/>
      <c r="F258" s="73"/>
    </row>
    <row r="259" spans="5:6" x14ac:dyDescent="0.25">
      <c r="E259" s="64"/>
      <c r="F259" s="73"/>
    </row>
    <row r="260" spans="5:6" x14ac:dyDescent="0.25">
      <c r="E260" s="64"/>
      <c r="F260" s="73"/>
    </row>
    <row r="261" spans="5:6" x14ac:dyDescent="0.25">
      <c r="E261" s="64"/>
      <c r="F261" s="73"/>
    </row>
    <row r="262" spans="5:6" x14ac:dyDescent="0.25">
      <c r="E262" s="64"/>
      <c r="F262" s="73"/>
    </row>
    <row r="263" spans="5:6" x14ac:dyDescent="0.25">
      <c r="E263" s="64"/>
      <c r="F263" s="73"/>
    </row>
    <row r="264" spans="5:6" x14ac:dyDescent="0.25">
      <c r="E264" s="64"/>
      <c r="F264" s="73"/>
    </row>
    <row r="265" spans="5:6" x14ac:dyDescent="0.25">
      <c r="E265" s="64"/>
      <c r="F265" s="73"/>
    </row>
    <row r="266" spans="5:6" x14ac:dyDescent="0.25">
      <c r="E266" s="64"/>
      <c r="F266" s="73"/>
    </row>
    <row r="267" spans="5:6" x14ac:dyDescent="0.25">
      <c r="E267" s="64"/>
      <c r="F267" s="73"/>
    </row>
    <row r="268" spans="5:6" x14ac:dyDescent="0.25">
      <c r="E268" s="64"/>
      <c r="F268" s="73"/>
    </row>
    <row r="269" spans="5:6" x14ac:dyDescent="0.25">
      <c r="E269" s="64"/>
      <c r="F269" s="73"/>
    </row>
    <row r="270" spans="5:6" x14ac:dyDescent="0.25">
      <c r="E270" s="64"/>
      <c r="F270" s="73"/>
    </row>
    <row r="271" spans="5:6" x14ac:dyDescent="0.25">
      <c r="E271" s="64"/>
      <c r="F271" s="73"/>
    </row>
    <row r="272" spans="5:6" x14ac:dyDescent="0.25">
      <c r="E272" s="64"/>
      <c r="F272" s="73"/>
    </row>
    <row r="273" spans="5:6" x14ac:dyDescent="0.25">
      <c r="E273" s="64"/>
      <c r="F273" s="73"/>
    </row>
    <row r="274" spans="5:6" x14ac:dyDescent="0.25">
      <c r="E274" s="64"/>
      <c r="F274" s="73"/>
    </row>
    <row r="275" spans="5:6" x14ac:dyDescent="0.25">
      <c r="E275" s="64"/>
      <c r="F275" s="73"/>
    </row>
    <row r="276" spans="5:6" x14ac:dyDescent="0.25">
      <c r="E276" s="64"/>
      <c r="F276" s="73"/>
    </row>
    <row r="277" spans="5:6" x14ac:dyDescent="0.25">
      <c r="E277" s="64"/>
      <c r="F277" s="73"/>
    </row>
    <row r="278" spans="5:6" x14ac:dyDescent="0.25">
      <c r="E278" s="64"/>
      <c r="F278" s="73"/>
    </row>
    <row r="279" spans="5:6" x14ac:dyDescent="0.25">
      <c r="E279" s="64"/>
      <c r="F279" s="73"/>
    </row>
    <row r="280" spans="5:6" x14ac:dyDescent="0.25">
      <c r="E280" s="64"/>
      <c r="F280" s="73"/>
    </row>
    <row r="281" spans="5:6" x14ac:dyDescent="0.25">
      <c r="E281" s="64"/>
      <c r="F281" s="73"/>
    </row>
    <row r="282" spans="5:6" x14ac:dyDescent="0.25">
      <c r="E282" s="64"/>
      <c r="F282" s="73"/>
    </row>
    <row r="283" spans="5:6" x14ac:dyDescent="0.25">
      <c r="E283" s="64"/>
      <c r="F283" s="73"/>
    </row>
    <row r="284" spans="5:6" x14ac:dyDescent="0.25">
      <c r="E284" s="64"/>
      <c r="F284" s="73"/>
    </row>
    <row r="285" spans="5:6" x14ac:dyDescent="0.25">
      <c r="E285" s="64"/>
      <c r="F285" s="73"/>
    </row>
    <row r="286" spans="5:6" x14ac:dyDescent="0.25">
      <c r="E286" s="64"/>
      <c r="F286" s="73"/>
    </row>
    <row r="287" spans="5:6" x14ac:dyDescent="0.25">
      <c r="E287" s="64"/>
      <c r="F287" s="73"/>
    </row>
    <row r="288" spans="5:6" x14ac:dyDescent="0.25">
      <c r="E288" s="64"/>
      <c r="F288" s="73"/>
    </row>
    <row r="289" spans="5:6" x14ac:dyDescent="0.25">
      <c r="E289" s="64"/>
      <c r="F289" s="73"/>
    </row>
    <row r="290" spans="5:6" x14ac:dyDescent="0.25">
      <c r="E290" s="64"/>
      <c r="F290" s="73"/>
    </row>
    <row r="291" spans="5:6" x14ac:dyDescent="0.25">
      <c r="E291" s="64"/>
      <c r="F291" s="73"/>
    </row>
    <row r="292" spans="5:6" x14ac:dyDescent="0.25">
      <c r="E292" s="64"/>
      <c r="F292" s="73"/>
    </row>
    <row r="293" spans="5:6" x14ac:dyDescent="0.25">
      <c r="E293" s="64"/>
      <c r="F293" s="73"/>
    </row>
    <row r="294" spans="5:6" x14ac:dyDescent="0.25">
      <c r="E294" s="64"/>
      <c r="F294" s="73"/>
    </row>
    <row r="295" spans="5:6" x14ac:dyDescent="0.25">
      <c r="E295" s="64"/>
      <c r="F295" s="73"/>
    </row>
    <row r="296" spans="5:6" x14ac:dyDescent="0.25">
      <c r="E296" s="64"/>
      <c r="F296" s="73"/>
    </row>
    <row r="297" spans="5:6" x14ac:dyDescent="0.25">
      <c r="E297" s="64"/>
      <c r="F297" s="73"/>
    </row>
    <row r="298" spans="5:6" x14ac:dyDescent="0.25">
      <c r="E298" s="64"/>
      <c r="F298" s="73"/>
    </row>
    <row r="299" spans="5:6" x14ac:dyDescent="0.25">
      <c r="E299" s="64"/>
      <c r="F299" s="73"/>
    </row>
    <row r="300" spans="5:6" x14ac:dyDescent="0.25">
      <c r="E300" s="64"/>
      <c r="F300" s="73"/>
    </row>
    <row r="301" spans="5:6" x14ac:dyDescent="0.25">
      <c r="E301" s="64"/>
      <c r="F301" s="73"/>
    </row>
    <row r="302" spans="5:6" x14ac:dyDescent="0.25">
      <c r="E302" s="64"/>
      <c r="F302" s="73"/>
    </row>
    <row r="303" spans="5:6" x14ac:dyDescent="0.25">
      <c r="E303" s="64"/>
      <c r="F303" s="73"/>
    </row>
    <row r="304" spans="5:6" x14ac:dyDescent="0.25">
      <c r="E304" s="64"/>
      <c r="F304" s="73"/>
    </row>
    <row r="305" spans="5:6" x14ac:dyDescent="0.25">
      <c r="E305" s="64"/>
      <c r="F305" s="73"/>
    </row>
    <row r="306" spans="5:6" x14ac:dyDescent="0.25">
      <c r="E306" s="64"/>
      <c r="F306" s="73"/>
    </row>
    <row r="307" spans="5:6" x14ac:dyDescent="0.25">
      <c r="E307" s="64"/>
      <c r="F307" s="73"/>
    </row>
    <row r="308" spans="5:6" x14ac:dyDescent="0.25">
      <c r="E308" s="64"/>
      <c r="F308" s="73"/>
    </row>
    <row r="309" spans="5:6" x14ac:dyDescent="0.25">
      <c r="E309" s="64"/>
      <c r="F309" s="73"/>
    </row>
    <row r="310" spans="5:6" x14ac:dyDescent="0.25">
      <c r="E310" s="64"/>
      <c r="F310" s="73"/>
    </row>
    <row r="311" spans="5:6" x14ac:dyDescent="0.25">
      <c r="E311" s="64"/>
      <c r="F311" s="73"/>
    </row>
    <row r="312" spans="5:6" x14ac:dyDescent="0.25">
      <c r="E312" s="64"/>
      <c r="F312" s="73"/>
    </row>
    <row r="313" spans="5:6" x14ac:dyDescent="0.25">
      <c r="E313" s="64"/>
      <c r="F313" s="73"/>
    </row>
    <row r="314" spans="5:6" x14ac:dyDescent="0.25">
      <c r="E314" s="64"/>
      <c r="F314" s="73"/>
    </row>
    <row r="315" spans="5:6" x14ac:dyDescent="0.25">
      <c r="E315" s="64"/>
      <c r="F315" s="73"/>
    </row>
    <row r="316" spans="5:6" x14ac:dyDescent="0.25">
      <c r="E316" s="64"/>
      <c r="F316" s="73"/>
    </row>
    <row r="317" spans="5:6" x14ac:dyDescent="0.25">
      <c r="E317" s="64"/>
      <c r="F317" s="73"/>
    </row>
    <row r="318" spans="5:6" x14ac:dyDescent="0.25">
      <c r="E318" s="64"/>
      <c r="F318" s="73"/>
    </row>
    <row r="319" spans="5:6" x14ac:dyDescent="0.25">
      <c r="E319" s="64"/>
      <c r="F319" s="73"/>
    </row>
    <row r="320" spans="5:6" x14ac:dyDescent="0.25">
      <c r="E320" s="64"/>
      <c r="F320" s="73"/>
    </row>
    <row r="321" spans="5:6" x14ac:dyDescent="0.25">
      <c r="E321" s="64"/>
      <c r="F321" s="73"/>
    </row>
    <row r="322" spans="5:6" x14ac:dyDescent="0.25">
      <c r="E322" s="64"/>
      <c r="F322" s="73"/>
    </row>
    <row r="323" spans="5:6" x14ac:dyDescent="0.25">
      <c r="E323" s="64"/>
      <c r="F323" s="73"/>
    </row>
    <row r="324" spans="5:6" x14ac:dyDescent="0.25">
      <c r="E324" s="64"/>
      <c r="F324" s="73"/>
    </row>
    <row r="325" spans="5:6" x14ac:dyDescent="0.25">
      <c r="E325" s="64"/>
      <c r="F325" s="73"/>
    </row>
    <row r="326" spans="5:6" x14ac:dyDescent="0.25">
      <c r="E326" s="64"/>
      <c r="F326" s="73"/>
    </row>
    <row r="327" spans="5:6" x14ac:dyDescent="0.25">
      <c r="E327" s="64"/>
      <c r="F327" s="73"/>
    </row>
    <row r="328" spans="5:6" x14ac:dyDescent="0.25">
      <c r="E328" s="64"/>
      <c r="F328" s="73"/>
    </row>
    <row r="329" spans="5:6" x14ac:dyDescent="0.25">
      <c r="E329" s="64"/>
      <c r="F329" s="73"/>
    </row>
    <row r="330" spans="5:6" x14ac:dyDescent="0.25">
      <c r="E330" s="64"/>
      <c r="F330" s="73"/>
    </row>
    <row r="331" spans="5:6" x14ac:dyDescent="0.25">
      <c r="E331" s="64"/>
      <c r="F331" s="73"/>
    </row>
    <row r="332" spans="5:6" x14ac:dyDescent="0.25">
      <c r="E332" s="64"/>
      <c r="F332" s="73"/>
    </row>
    <row r="333" spans="5:6" x14ac:dyDescent="0.25">
      <c r="E333" s="64"/>
      <c r="F333" s="73"/>
    </row>
    <row r="334" spans="5:6" x14ac:dyDescent="0.25">
      <c r="E334" s="64"/>
      <c r="F334" s="73"/>
    </row>
    <row r="335" spans="5:6" x14ac:dyDescent="0.25">
      <c r="E335" s="64"/>
      <c r="F335" s="73"/>
    </row>
    <row r="336" spans="5:6" x14ac:dyDescent="0.25">
      <c r="E336" s="64"/>
      <c r="F336" s="73"/>
    </row>
    <row r="337" spans="5:6" x14ac:dyDescent="0.25">
      <c r="E337" s="64"/>
      <c r="F337" s="73"/>
    </row>
    <row r="338" spans="5:6" x14ac:dyDescent="0.25">
      <c r="E338" s="64"/>
      <c r="F338" s="73"/>
    </row>
    <row r="339" spans="5:6" x14ac:dyDescent="0.25">
      <c r="E339" s="64"/>
      <c r="F339" s="73"/>
    </row>
    <row r="340" spans="5:6" x14ac:dyDescent="0.25">
      <c r="E340" s="64"/>
      <c r="F340" s="73"/>
    </row>
    <row r="341" spans="5:6" x14ac:dyDescent="0.25">
      <c r="E341" s="64"/>
      <c r="F341" s="73"/>
    </row>
    <row r="342" spans="5:6" x14ac:dyDescent="0.25">
      <c r="E342" s="64"/>
      <c r="F342" s="73"/>
    </row>
    <row r="343" spans="5:6" x14ac:dyDescent="0.25">
      <c r="E343" s="64"/>
      <c r="F343" s="73"/>
    </row>
    <row r="344" spans="5:6" x14ac:dyDescent="0.25">
      <c r="E344" s="64"/>
      <c r="F344" s="73"/>
    </row>
    <row r="345" spans="5:6" x14ac:dyDescent="0.25">
      <c r="E345" s="64"/>
      <c r="F345" s="73"/>
    </row>
    <row r="346" spans="5:6" x14ac:dyDescent="0.25">
      <c r="E346" s="64"/>
      <c r="F346" s="73"/>
    </row>
    <row r="347" spans="5:6" x14ac:dyDescent="0.25">
      <c r="E347" s="64"/>
      <c r="F347" s="73"/>
    </row>
    <row r="348" spans="5:6" x14ac:dyDescent="0.25">
      <c r="E348" s="64"/>
      <c r="F348" s="73"/>
    </row>
    <row r="349" spans="5:6" x14ac:dyDescent="0.25">
      <c r="E349" s="64"/>
      <c r="F349" s="73"/>
    </row>
    <row r="350" spans="5:6" x14ac:dyDescent="0.25">
      <c r="E350" s="64"/>
      <c r="F350" s="73"/>
    </row>
    <row r="351" spans="5:6" x14ac:dyDescent="0.25">
      <c r="E351" s="64"/>
      <c r="F351" s="73"/>
    </row>
    <row r="352" spans="5:6" x14ac:dyDescent="0.25">
      <c r="E352" s="64"/>
      <c r="F352" s="73"/>
    </row>
    <row r="353" spans="5:6" x14ac:dyDescent="0.25">
      <c r="E353" s="64"/>
      <c r="F353" s="73"/>
    </row>
    <row r="354" spans="5:6" x14ac:dyDescent="0.25">
      <c r="E354" s="64"/>
      <c r="F354" s="73"/>
    </row>
    <row r="355" spans="5:6" x14ac:dyDescent="0.25">
      <c r="E355" s="64"/>
      <c r="F355" s="73"/>
    </row>
    <row r="356" spans="5:6" x14ac:dyDescent="0.25">
      <c r="E356" s="64"/>
      <c r="F356" s="73"/>
    </row>
    <row r="357" spans="5:6" x14ac:dyDescent="0.25">
      <c r="E357" s="64"/>
      <c r="F357" s="73"/>
    </row>
    <row r="358" spans="5:6" x14ac:dyDescent="0.25">
      <c r="E358" s="64"/>
      <c r="F358" s="73"/>
    </row>
    <row r="359" spans="5:6" x14ac:dyDescent="0.25">
      <c r="E359" s="64"/>
      <c r="F359" s="73"/>
    </row>
    <row r="360" spans="5:6" x14ac:dyDescent="0.25">
      <c r="E360" s="64"/>
      <c r="F360" s="73"/>
    </row>
    <row r="361" spans="5:6" x14ac:dyDescent="0.25">
      <c r="E361" s="64"/>
      <c r="F361" s="73"/>
    </row>
    <row r="362" spans="5:6" x14ac:dyDescent="0.25">
      <c r="E362" s="64"/>
      <c r="F362" s="73"/>
    </row>
    <row r="363" spans="5:6" x14ac:dyDescent="0.25">
      <c r="E363" s="64"/>
      <c r="F363" s="73"/>
    </row>
    <row r="364" spans="5:6" x14ac:dyDescent="0.25">
      <c r="E364" s="64"/>
      <c r="F364" s="73"/>
    </row>
    <row r="365" spans="5:6" x14ac:dyDescent="0.25">
      <c r="E365" s="64"/>
      <c r="F365" s="73"/>
    </row>
    <row r="366" spans="5:6" x14ac:dyDescent="0.25">
      <c r="E366" s="64"/>
      <c r="F366" s="73"/>
    </row>
    <row r="367" spans="5:6" x14ac:dyDescent="0.25">
      <c r="E367" s="64"/>
      <c r="F367" s="73"/>
    </row>
    <row r="368" spans="5:6" x14ac:dyDescent="0.25">
      <c r="E368" s="64"/>
      <c r="F368" s="73"/>
    </row>
    <row r="369" spans="5:6" x14ac:dyDescent="0.25">
      <c r="E369" s="64"/>
      <c r="F369" s="73"/>
    </row>
    <row r="370" spans="5:6" x14ac:dyDescent="0.25">
      <c r="E370" s="64"/>
      <c r="F370" s="73"/>
    </row>
    <row r="371" spans="5:6" x14ac:dyDescent="0.25">
      <c r="E371" s="64"/>
      <c r="F371" s="73"/>
    </row>
    <row r="372" spans="5:6" x14ac:dyDescent="0.25">
      <c r="E372" s="64"/>
      <c r="F372" s="73"/>
    </row>
    <row r="373" spans="5:6" x14ac:dyDescent="0.25">
      <c r="E373" s="64"/>
      <c r="F373" s="73"/>
    </row>
    <row r="374" spans="5:6" x14ac:dyDescent="0.25">
      <c r="E374" s="64"/>
      <c r="F374" s="73"/>
    </row>
    <row r="375" spans="5:6" x14ac:dyDescent="0.25">
      <c r="E375" s="64"/>
      <c r="F375" s="73"/>
    </row>
    <row r="376" spans="5:6" x14ac:dyDescent="0.25">
      <c r="E376" s="64"/>
      <c r="F376" s="73"/>
    </row>
    <row r="377" spans="5:6" x14ac:dyDescent="0.25">
      <c r="E377" s="64"/>
      <c r="F377" s="73"/>
    </row>
    <row r="378" spans="5:6" x14ac:dyDescent="0.25">
      <c r="E378" s="64"/>
      <c r="F378" s="73"/>
    </row>
    <row r="379" spans="5:6" x14ac:dyDescent="0.25">
      <c r="E379" s="64"/>
      <c r="F379" s="73"/>
    </row>
    <row r="380" spans="5:6" x14ac:dyDescent="0.25">
      <c r="E380" s="64"/>
      <c r="F380" s="73"/>
    </row>
    <row r="381" spans="5:6" x14ac:dyDescent="0.25">
      <c r="E381" s="64"/>
      <c r="F381" s="73"/>
    </row>
    <row r="382" spans="5:6" x14ac:dyDescent="0.25">
      <c r="E382" s="64"/>
      <c r="F382" s="73"/>
    </row>
    <row r="383" spans="5:6" x14ac:dyDescent="0.25">
      <c r="E383" s="64"/>
      <c r="F383" s="73"/>
    </row>
    <row r="384" spans="5:6" x14ac:dyDescent="0.25">
      <c r="E384" s="64"/>
      <c r="F384" s="73"/>
    </row>
    <row r="385" spans="5:6" x14ac:dyDescent="0.25">
      <c r="E385" s="64"/>
      <c r="F385" s="73"/>
    </row>
    <row r="386" spans="5:6" x14ac:dyDescent="0.25">
      <c r="E386" s="64"/>
      <c r="F386" s="73"/>
    </row>
    <row r="387" spans="5:6" x14ac:dyDescent="0.25">
      <c r="E387" s="64"/>
      <c r="F387" s="73"/>
    </row>
    <row r="388" spans="5:6" x14ac:dyDescent="0.25">
      <c r="E388" s="64"/>
      <c r="F388" s="73"/>
    </row>
    <row r="389" spans="5:6" x14ac:dyDescent="0.25">
      <c r="E389" s="64"/>
      <c r="F389" s="73"/>
    </row>
    <row r="390" spans="5:6" x14ac:dyDescent="0.25">
      <c r="E390" s="64"/>
      <c r="F390" s="73"/>
    </row>
    <row r="391" spans="5:6" x14ac:dyDescent="0.25">
      <c r="E391" s="64"/>
      <c r="F391" s="73"/>
    </row>
    <row r="392" spans="5:6" x14ac:dyDescent="0.25">
      <c r="E392" s="64"/>
      <c r="F392" s="73"/>
    </row>
    <row r="393" spans="5:6" x14ac:dyDescent="0.25">
      <c r="E393" s="64"/>
      <c r="F393" s="73"/>
    </row>
    <row r="394" spans="5:6" x14ac:dyDescent="0.25">
      <c r="E394" s="64"/>
      <c r="F394" s="73"/>
    </row>
    <row r="395" spans="5:6" x14ac:dyDescent="0.25">
      <c r="E395" s="64"/>
      <c r="F395" s="73"/>
    </row>
    <row r="396" spans="5:6" x14ac:dyDescent="0.25">
      <c r="E396" s="64"/>
      <c r="F396" s="73"/>
    </row>
    <row r="397" spans="5:6" x14ac:dyDescent="0.25">
      <c r="E397" s="64"/>
      <c r="F397" s="73"/>
    </row>
    <row r="398" spans="5:6" x14ac:dyDescent="0.25">
      <c r="E398" s="64"/>
      <c r="F398" s="73"/>
    </row>
    <row r="399" spans="5:6" x14ac:dyDescent="0.25">
      <c r="E399" s="64"/>
      <c r="F399" s="73"/>
    </row>
    <row r="400" spans="5:6" x14ac:dyDescent="0.25">
      <c r="E400" s="64"/>
      <c r="F400" s="73"/>
    </row>
    <row r="401" spans="5:6" x14ac:dyDescent="0.25">
      <c r="E401" s="64"/>
      <c r="F401" s="73"/>
    </row>
    <row r="402" spans="5:6" x14ac:dyDescent="0.25">
      <c r="E402" s="64"/>
      <c r="F402" s="73"/>
    </row>
    <row r="403" spans="5:6" x14ac:dyDescent="0.25">
      <c r="E403" s="64"/>
      <c r="F403" s="73"/>
    </row>
    <row r="404" spans="5:6" x14ac:dyDescent="0.25">
      <c r="E404" s="64"/>
      <c r="F404" s="73"/>
    </row>
    <row r="405" spans="5:6" x14ac:dyDescent="0.25">
      <c r="E405" s="64"/>
      <c r="F405" s="73"/>
    </row>
    <row r="406" spans="5:6" x14ac:dyDescent="0.25">
      <c r="E406" s="64"/>
      <c r="F406" s="73"/>
    </row>
    <row r="407" spans="5:6" x14ac:dyDescent="0.25">
      <c r="E407" s="64"/>
      <c r="F407" s="73"/>
    </row>
    <row r="408" spans="5:6" x14ac:dyDescent="0.25">
      <c r="E408" s="64"/>
      <c r="F408" s="73"/>
    </row>
    <row r="409" spans="5:6" x14ac:dyDescent="0.25">
      <c r="E409" s="64"/>
      <c r="F409" s="73"/>
    </row>
    <row r="410" spans="5:6" x14ac:dyDescent="0.25">
      <c r="E410" s="64"/>
      <c r="F410" s="73"/>
    </row>
    <row r="411" spans="5:6" x14ac:dyDescent="0.25">
      <c r="E411" s="64"/>
      <c r="F411" s="73"/>
    </row>
    <row r="412" spans="5:6" x14ac:dyDescent="0.25">
      <c r="E412" s="64"/>
      <c r="F412" s="73"/>
    </row>
    <row r="413" spans="5:6" x14ac:dyDescent="0.25">
      <c r="E413" s="64"/>
      <c r="F413" s="73"/>
    </row>
    <row r="414" spans="5:6" x14ac:dyDescent="0.25">
      <c r="E414" s="64"/>
      <c r="F414" s="73"/>
    </row>
    <row r="415" spans="5:6" x14ac:dyDescent="0.25">
      <c r="E415" s="64"/>
      <c r="F415" s="73"/>
    </row>
    <row r="416" spans="5:6" x14ac:dyDescent="0.25">
      <c r="E416" s="64"/>
      <c r="F416" s="73"/>
    </row>
    <row r="417" spans="5:6" x14ac:dyDescent="0.25">
      <c r="E417" s="64"/>
      <c r="F417" s="73"/>
    </row>
    <row r="418" spans="5:6" x14ac:dyDescent="0.25">
      <c r="E418" s="64"/>
      <c r="F418" s="73"/>
    </row>
    <row r="419" spans="5:6" x14ac:dyDescent="0.25">
      <c r="E419" s="64"/>
      <c r="F419" s="73"/>
    </row>
    <row r="420" spans="5:6" x14ac:dyDescent="0.25">
      <c r="E420" s="64"/>
      <c r="F420" s="73"/>
    </row>
    <row r="421" spans="5:6" x14ac:dyDescent="0.25">
      <c r="E421" s="64"/>
      <c r="F421" s="73"/>
    </row>
    <row r="422" spans="5:6" x14ac:dyDescent="0.25">
      <c r="E422" s="64"/>
      <c r="F422" s="73"/>
    </row>
    <row r="423" spans="5:6" x14ac:dyDescent="0.25">
      <c r="E423" s="64"/>
      <c r="F423" s="73"/>
    </row>
    <row r="424" spans="5:6" x14ac:dyDescent="0.25">
      <c r="E424" s="64"/>
      <c r="F424" s="73"/>
    </row>
    <row r="425" spans="5:6" x14ac:dyDescent="0.25">
      <c r="E425" s="64"/>
      <c r="F425" s="73"/>
    </row>
    <row r="426" spans="5:6" x14ac:dyDescent="0.25">
      <c r="E426" s="64"/>
      <c r="F426" s="73"/>
    </row>
    <row r="427" spans="5:6" x14ac:dyDescent="0.25">
      <c r="E427" s="64"/>
      <c r="F427" s="73"/>
    </row>
    <row r="428" spans="5:6" x14ac:dyDescent="0.25">
      <c r="E428" s="64"/>
      <c r="F428" s="73"/>
    </row>
    <row r="429" spans="5:6" x14ac:dyDescent="0.25">
      <c r="E429" s="64"/>
      <c r="F429" s="73"/>
    </row>
    <row r="430" spans="5:6" x14ac:dyDescent="0.25">
      <c r="E430" s="64"/>
      <c r="F430" s="73"/>
    </row>
    <row r="431" spans="5:6" x14ac:dyDescent="0.25">
      <c r="E431" s="64"/>
      <c r="F431" s="73"/>
    </row>
    <row r="432" spans="5:6" x14ac:dyDescent="0.25">
      <c r="E432" s="64"/>
      <c r="F432" s="73"/>
    </row>
    <row r="433" spans="5:6" x14ac:dyDescent="0.25">
      <c r="E433" s="64"/>
      <c r="F433" s="73"/>
    </row>
    <row r="434" spans="5:6" x14ac:dyDescent="0.25">
      <c r="E434" s="64"/>
      <c r="F434" s="73"/>
    </row>
    <row r="435" spans="5:6" x14ac:dyDescent="0.25">
      <c r="E435" s="64"/>
      <c r="F435" s="73"/>
    </row>
    <row r="436" spans="5:6" x14ac:dyDescent="0.25">
      <c r="E436" s="64"/>
      <c r="F436" s="73"/>
    </row>
    <row r="437" spans="5:6" x14ac:dyDescent="0.25">
      <c r="E437" s="64"/>
      <c r="F437" s="73"/>
    </row>
    <row r="438" spans="5:6" x14ac:dyDescent="0.25">
      <c r="E438" s="64"/>
      <c r="F438" s="73"/>
    </row>
    <row r="439" spans="5:6" x14ac:dyDescent="0.25">
      <c r="E439" s="64"/>
      <c r="F439" s="73"/>
    </row>
    <row r="440" spans="5:6" x14ac:dyDescent="0.25">
      <c r="E440" s="64"/>
      <c r="F440" s="73"/>
    </row>
    <row r="441" spans="5:6" x14ac:dyDescent="0.25">
      <c r="E441" s="64"/>
      <c r="F441" s="73"/>
    </row>
    <row r="442" spans="5:6" x14ac:dyDescent="0.25">
      <c r="E442" s="64"/>
      <c r="F442" s="73"/>
    </row>
    <row r="443" spans="5:6" x14ac:dyDescent="0.25">
      <c r="E443" s="64"/>
      <c r="F443" s="73"/>
    </row>
    <row r="444" spans="5:6" x14ac:dyDescent="0.25">
      <c r="E444" s="64"/>
      <c r="F444" s="73"/>
    </row>
    <row r="445" spans="5:6" x14ac:dyDescent="0.25">
      <c r="E445" s="64"/>
      <c r="F445" s="73"/>
    </row>
    <row r="446" spans="5:6" x14ac:dyDescent="0.25">
      <c r="E446" s="64"/>
      <c r="F446" s="73"/>
    </row>
    <row r="447" spans="5:6" x14ac:dyDescent="0.25">
      <c r="E447" s="64"/>
      <c r="F447" s="73"/>
    </row>
    <row r="448" spans="5:6" x14ac:dyDescent="0.25">
      <c r="E448" s="64"/>
      <c r="F448" s="73"/>
    </row>
    <row r="449" spans="5:6" x14ac:dyDescent="0.25">
      <c r="E449" s="64"/>
      <c r="F449" s="73"/>
    </row>
    <row r="450" spans="5:6" x14ac:dyDescent="0.25">
      <c r="E450" s="64"/>
      <c r="F450" s="73"/>
    </row>
    <row r="451" spans="5:6" x14ac:dyDescent="0.25">
      <c r="E451" s="64"/>
      <c r="F451" s="73"/>
    </row>
    <row r="452" spans="5:6" x14ac:dyDescent="0.25">
      <c r="E452" s="64"/>
      <c r="F452" s="73"/>
    </row>
    <row r="453" spans="5:6" x14ac:dyDescent="0.25">
      <c r="E453" s="64"/>
      <c r="F453" s="73"/>
    </row>
    <row r="454" spans="5:6" x14ac:dyDescent="0.25">
      <c r="E454" s="64"/>
      <c r="F454" s="73"/>
    </row>
    <row r="455" spans="5:6" x14ac:dyDescent="0.25">
      <c r="E455" s="64"/>
      <c r="F455" s="73"/>
    </row>
    <row r="456" spans="5:6" x14ac:dyDescent="0.25">
      <c r="E456" s="64"/>
      <c r="F456" s="73"/>
    </row>
    <row r="457" spans="5:6" x14ac:dyDescent="0.25">
      <c r="E457" s="64"/>
      <c r="F457" s="73"/>
    </row>
    <row r="458" spans="5:6" x14ac:dyDescent="0.25">
      <c r="E458" s="64"/>
      <c r="F458" s="73"/>
    </row>
    <row r="459" spans="5:6" x14ac:dyDescent="0.25">
      <c r="E459" s="64"/>
      <c r="F459" s="73"/>
    </row>
    <row r="460" spans="5:6" x14ac:dyDescent="0.25">
      <c r="E460" s="64"/>
      <c r="F460" s="73"/>
    </row>
    <row r="461" spans="5:6" x14ac:dyDescent="0.25">
      <c r="E461" s="64"/>
      <c r="F461" s="73"/>
    </row>
    <row r="462" spans="5:6" x14ac:dyDescent="0.25">
      <c r="E462" s="64"/>
      <c r="F462" s="73"/>
    </row>
    <row r="463" spans="5:6" x14ac:dyDescent="0.25">
      <c r="E463" s="64"/>
      <c r="F463" s="73"/>
    </row>
    <row r="464" spans="5:6" x14ac:dyDescent="0.25">
      <c r="E464" s="64"/>
      <c r="F464" s="73"/>
    </row>
    <row r="465" spans="5:6" x14ac:dyDescent="0.25">
      <c r="E465" s="64"/>
      <c r="F465" s="73"/>
    </row>
    <row r="466" spans="5:6" x14ac:dyDescent="0.25">
      <c r="E466" s="64"/>
      <c r="F466" s="73"/>
    </row>
    <row r="467" spans="5:6" x14ac:dyDescent="0.25">
      <c r="E467" s="64"/>
      <c r="F467" s="73"/>
    </row>
    <row r="468" spans="5:6" x14ac:dyDescent="0.25">
      <c r="E468" s="64"/>
      <c r="F468" s="73"/>
    </row>
    <row r="469" spans="5:6" x14ac:dyDescent="0.25">
      <c r="E469" s="64"/>
      <c r="F469" s="73"/>
    </row>
    <row r="470" spans="5:6" x14ac:dyDescent="0.25">
      <c r="E470" s="64"/>
      <c r="F470" s="73"/>
    </row>
    <row r="471" spans="5:6" x14ac:dyDescent="0.25">
      <c r="E471" s="64"/>
      <c r="F471" s="73"/>
    </row>
    <row r="472" spans="5:6" x14ac:dyDescent="0.25">
      <c r="E472" s="64"/>
      <c r="F472" s="73"/>
    </row>
    <row r="473" spans="5:6" x14ac:dyDescent="0.25">
      <c r="E473" s="64"/>
      <c r="F473" s="73"/>
    </row>
    <row r="474" spans="5:6" x14ac:dyDescent="0.25">
      <c r="E474" s="64"/>
      <c r="F474" s="73"/>
    </row>
    <row r="475" spans="5:6" x14ac:dyDescent="0.25">
      <c r="E475" s="64"/>
      <c r="F475" s="73"/>
    </row>
    <row r="476" spans="5:6" x14ac:dyDescent="0.25">
      <c r="E476" s="64"/>
      <c r="F476" s="73"/>
    </row>
    <row r="477" spans="5:6" x14ac:dyDescent="0.25">
      <c r="E477" s="64"/>
      <c r="F477" s="73"/>
    </row>
    <row r="478" spans="5:6" x14ac:dyDescent="0.25">
      <c r="E478" s="64"/>
      <c r="F478" s="73"/>
    </row>
    <row r="479" spans="5:6" x14ac:dyDescent="0.25">
      <c r="E479" s="64"/>
      <c r="F479" s="73"/>
    </row>
    <row r="480" spans="5:6" x14ac:dyDescent="0.25">
      <c r="E480" s="64"/>
      <c r="F480" s="73"/>
    </row>
    <row r="481" spans="5:6" x14ac:dyDescent="0.25">
      <c r="E481" s="64"/>
      <c r="F481" s="73"/>
    </row>
    <row r="482" spans="5:6" x14ac:dyDescent="0.25">
      <c r="E482" s="64"/>
      <c r="F482" s="73"/>
    </row>
    <row r="483" spans="5:6" x14ac:dyDescent="0.25">
      <c r="E483" s="64"/>
      <c r="F483" s="73"/>
    </row>
    <row r="484" spans="5:6" x14ac:dyDescent="0.25">
      <c r="E484" s="64"/>
      <c r="F484" s="73"/>
    </row>
    <row r="485" spans="5:6" x14ac:dyDescent="0.25">
      <c r="E485" s="64"/>
      <c r="F485" s="73"/>
    </row>
    <row r="486" spans="5:6" x14ac:dyDescent="0.25">
      <c r="E486" s="64"/>
      <c r="F486" s="73"/>
    </row>
    <row r="487" spans="5:6" x14ac:dyDescent="0.25">
      <c r="E487" s="64"/>
      <c r="F487" s="73"/>
    </row>
    <row r="488" spans="5:6" x14ac:dyDescent="0.25">
      <c r="E488" s="64"/>
      <c r="F488" s="73"/>
    </row>
    <row r="489" spans="5:6" x14ac:dyDescent="0.25">
      <c r="E489" s="64"/>
      <c r="F489" s="73"/>
    </row>
    <row r="490" spans="5:6" x14ac:dyDescent="0.25">
      <c r="E490" s="64"/>
      <c r="F490" s="73"/>
    </row>
    <row r="491" spans="5:6" x14ac:dyDescent="0.25">
      <c r="E491" s="64"/>
      <c r="F491" s="73"/>
    </row>
    <row r="492" spans="5:6" x14ac:dyDescent="0.25">
      <c r="E492" s="64"/>
      <c r="F492" s="73"/>
    </row>
    <row r="493" spans="5:6" x14ac:dyDescent="0.25">
      <c r="E493" s="64"/>
      <c r="F493" s="73"/>
    </row>
    <row r="494" spans="5:6" x14ac:dyDescent="0.25">
      <c r="E494" s="64"/>
      <c r="F494" s="73"/>
    </row>
    <row r="495" spans="5:6" x14ac:dyDescent="0.25">
      <c r="E495" s="64"/>
      <c r="F495" s="73"/>
    </row>
    <row r="496" spans="5:6" x14ac:dyDescent="0.25">
      <c r="E496" s="64"/>
      <c r="F496" s="73"/>
    </row>
    <row r="497" spans="5:6" x14ac:dyDescent="0.25">
      <c r="E497" s="64"/>
      <c r="F497" s="73"/>
    </row>
    <row r="498" spans="5:6" x14ac:dyDescent="0.25">
      <c r="E498" s="64"/>
      <c r="F498" s="73"/>
    </row>
    <row r="499" spans="5:6" x14ac:dyDescent="0.25">
      <c r="E499" s="64"/>
      <c r="F499" s="73"/>
    </row>
    <row r="500" spans="5:6" x14ac:dyDescent="0.25">
      <c r="E500" s="64"/>
      <c r="F500" s="73"/>
    </row>
    <row r="501" spans="5:6" x14ac:dyDescent="0.25">
      <c r="E501" s="64"/>
      <c r="F501" s="73"/>
    </row>
    <row r="502" spans="5:6" x14ac:dyDescent="0.25">
      <c r="E502" s="64"/>
      <c r="F502" s="73"/>
    </row>
    <row r="503" spans="5:6" x14ac:dyDescent="0.25">
      <c r="E503" s="64"/>
      <c r="F503" s="73"/>
    </row>
    <row r="504" spans="5:6" x14ac:dyDescent="0.25">
      <c r="E504" s="64"/>
      <c r="F504" s="73"/>
    </row>
    <row r="505" spans="5:6" x14ac:dyDescent="0.25">
      <c r="E505" s="64"/>
      <c r="F505" s="73"/>
    </row>
    <row r="506" spans="5:6" x14ac:dyDescent="0.25">
      <c r="E506" s="64"/>
      <c r="F506" s="73"/>
    </row>
    <row r="507" spans="5:6" x14ac:dyDescent="0.25">
      <c r="E507" s="64"/>
      <c r="F507" s="73"/>
    </row>
    <row r="508" spans="5:6" x14ac:dyDescent="0.25">
      <c r="E508" s="64"/>
      <c r="F508" s="73"/>
    </row>
    <row r="509" spans="5:6" x14ac:dyDescent="0.25">
      <c r="E509" s="64"/>
      <c r="F509" s="73"/>
    </row>
    <row r="510" spans="5:6" x14ac:dyDescent="0.25">
      <c r="E510" s="64"/>
      <c r="F510" s="73"/>
    </row>
    <row r="511" spans="5:6" x14ac:dyDescent="0.25">
      <c r="E511" s="64"/>
      <c r="F511" s="73"/>
    </row>
    <row r="512" spans="5:6" x14ac:dyDescent="0.25">
      <c r="E512" s="64"/>
      <c r="F512" s="73"/>
    </row>
    <row r="513" spans="5:6" x14ac:dyDescent="0.25">
      <c r="E513" s="64"/>
      <c r="F513" s="73"/>
    </row>
    <row r="514" spans="5:6" x14ac:dyDescent="0.25">
      <c r="E514" s="64"/>
      <c r="F514" s="73"/>
    </row>
    <row r="515" spans="5:6" x14ac:dyDescent="0.25">
      <c r="E515" s="64"/>
      <c r="F515" s="73"/>
    </row>
    <row r="516" spans="5:6" x14ac:dyDescent="0.25">
      <c r="E516" s="64"/>
      <c r="F516" s="73"/>
    </row>
    <row r="517" spans="5:6" x14ac:dyDescent="0.25">
      <c r="E517" s="64"/>
      <c r="F517" s="73"/>
    </row>
    <row r="518" spans="5:6" x14ac:dyDescent="0.25">
      <c r="E518" s="64"/>
      <c r="F518" s="73"/>
    </row>
    <row r="519" spans="5:6" x14ac:dyDescent="0.25">
      <c r="E519" s="64"/>
      <c r="F519" s="73"/>
    </row>
    <row r="520" spans="5:6" x14ac:dyDescent="0.25">
      <c r="E520" s="64"/>
      <c r="F520" s="73"/>
    </row>
    <row r="521" spans="5:6" x14ac:dyDescent="0.25">
      <c r="E521" s="64"/>
      <c r="F521" s="73"/>
    </row>
    <row r="522" spans="5:6" x14ac:dyDescent="0.25">
      <c r="E522" s="64"/>
      <c r="F522" s="73"/>
    </row>
    <row r="523" spans="5:6" x14ac:dyDescent="0.25">
      <c r="E523" s="64"/>
      <c r="F523" s="73"/>
    </row>
    <row r="524" spans="5:6" x14ac:dyDescent="0.25">
      <c r="E524" s="64"/>
      <c r="F524" s="73"/>
    </row>
    <row r="525" spans="5:6" x14ac:dyDescent="0.25">
      <c r="E525" s="64"/>
      <c r="F525" s="73"/>
    </row>
    <row r="526" spans="5:6" x14ac:dyDescent="0.25">
      <c r="E526" s="64"/>
      <c r="F526" s="73"/>
    </row>
    <row r="527" spans="5:6" x14ac:dyDescent="0.25">
      <c r="E527" s="64"/>
      <c r="F527" s="73"/>
    </row>
    <row r="528" spans="5:6" x14ac:dyDescent="0.25">
      <c r="E528" s="64"/>
      <c r="F528" s="73"/>
    </row>
    <row r="529" spans="5:6" x14ac:dyDescent="0.25">
      <c r="E529" s="64"/>
      <c r="F529" s="73"/>
    </row>
    <row r="530" spans="5:6" x14ac:dyDescent="0.25">
      <c r="E530" s="64"/>
      <c r="F530" s="73"/>
    </row>
    <row r="531" spans="5:6" x14ac:dyDescent="0.25">
      <c r="E531" s="64"/>
      <c r="F531" s="73"/>
    </row>
    <row r="532" spans="5:6" x14ac:dyDescent="0.25">
      <c r="E532" s="64"/>
      <c r="F532" s="73"/>
    </row>
    <row r="533" spans="5:6" x14ac:dyDescent="0.25">
      <c r="E533" s="64"/>
      <c r="F533" s="73"/>
    </row>
    <row r="534" spans="5:6" x14ac:dyDescent="0.25">
      <c r="E534" s="64"/>
      <c r="F534" s="73"/>
    </row>
    <row r="535" spans="5:6" x14ac:dyDescent="0.25">
      <c r="E535" s="64"/>
      <c r="F535" s="73"/>
    </row>
    <row r="536" spans="5:6" x14ac:dyDescent="0.25">
      <c r="E536" s="64"/>
      <c r="F536" s="73"/>
    </row>
    <row r="537" spans="5:6" x14ac:dyDescent="0.25">
      <c r="E537" s="64"/>
      <c r="F537" s="73"/>
    </row>
    <row r="538" spans="5:6" x14ac:dyDescent="0.25">
      <c r="E538" s="64"/>
      <c r="F538" s="73"/>
    </row>
    <row r="539" spans="5:6" x14ac:dyDescent="0.25">
      <c r="E539" s="64"/>
      <c r="F539" s="73"/>
    </row>
    <row r="540" spans="5:6" x14ac:dyDescent="0.25">
      <c r="E540" s="64"/>
      <c r="F540" s="73"/>
    </row>
    <row r="541" spans="5:6" x14ac:dyDescent="0.25">
      <c r="E541" s="64"/>
      <c r="F541" s="73"/>
    </row>
    <row r="542" spans="5:6" x14ac:dyDescent="0.25">
      <c r="E542" s="64"/>
      <c r="F542" s="73"/>
    </row>
    <row r="543" spans="5:6" x14ac:dyDescent="0.25">
      <c r="E543" s="64"/>
      <c r="F543" s="73"/>
    </row>
    <row r="544" spans="5:6" x14ac:dyDescent="0.25">
      <c r="E544" s="64"/>
      <c r="F544" s="73"/>
    </row>
    <row r="545" spans="5:6" x14ac:dyDescent="0.25">
      <c r="E545" s="64"/>
      <c r="F545" s="73"/>
    </row>
    <row r="546" spans="5:6" x14ac:dyDescent="0.25">
      <c r="E546" s="64"/>
      <c r="F546" s="73"/>
    </row>
    <row r="547" spans="5:6" x14ac:dyDescent="0.25">
      <c r="E547" s="64"/>
      <c r="F547" s="73"/>
    </row>
    <row r="548" spans="5:6" x14ac:dyDescent="0.25">
      <c r="E548" s="64"/>
      <c r="F548" s="73"/>
    </row>
    <row r="549" spans="5:6" x14ac:dyDescent="0.25">
      <c r="E549" s="64"/>
      <c r="F549" s="73"/>
    </row>
    <row r="550" spans="5:6" x14ac:dyDescent="0.25">
      <c r="E550" s="64"/>
      <c r="F550" s="73"/>
    </row>
    <row r="551" spans="5:6" x14ac:dyDescent="0.25">
      <c r="E551" s="64"/>
      <c r="F551" s="73"/>
    </row>
    <row r="552" spans="5:6" x14ac:dyDescent="0.25">
      <c r="E552" s="64"/>
      <c r="F552" s="73"/>
    </row>
    <row r="553" spans="5:6" x14ac:dyDescent="0.25">
      <c r="E553" s="64"/>
      <c r="F553" s="73"/>
    </row>
    <row r="554" spans="5:6" x14ac:dyDescent="0.25">
      <c r="E554" s="64"/>
      <c r="F554" s="73"/>
    </row>
    <row r="555" spans="5:6" x14ac:dyDescent="0.25">
      <c r="E555" s="64"/>
      <c r="F555" s="73"/>
    </row>
    <row r="556" spans="5:6" x14ac:dyDescent="0.25">
      <c r="E556" s="64"/>
      <c r="F556" s="73"/>
    </row>
    <row r="557" spans="5:6" x14ac:dyDescent="0.25">
      <c r="E557" s="64"/>
      <c r="F557" s="73"/>
    </row>
    <row r="558" spans="5:6" x14ac:dyDescent="0.25">
      <c r="E558" s="64"/>
      <c r="F558" s="73"/>
    </row>
    <row r="559" spans="5:6" x14ac:dyDescent="0.25">
      <c r="E559" s="64"/>
      <c r="F559" s="73"/>
    </row>
    <row r="560" spans="5:6" x14ac:dyDescent="0.25">
      <c r="E560" s="64"/>
      <c r="F560" s="73"/>
    </row>
    <row r="561" spans="5:6" x14ac:dyDescent="0.25">
      <c r="E561" s="64"/>
      <c r="F561" s="73"/>
    </row>
    <row r="562" spans="5:6" x14ac:dyDescent="0.25">
      <c r="E562" s="64"/>
      <c r="F562" s="73"/>
    </row>
    <row r="563" spans="5:6" x14ac:dyDescent="0.25">
      <c r="E563" s="64"/>
      <c r="F563" s="73"/>
    </row>
    <row r="564" spans="5:6" x14ac:dyDescent="0.25">
      <c r="E564" s="64"/>
      <c r="F564" s="73"/>
    </row>
    <row r="565" spans="5:6" x14ac:dyDescent="0.25">
      <c r="E565" s="64"/>
      <c r="F565" s="73"/>
    </row>
    <row r="566" spans="5:6" x14ac:dyDescent="0.25">
      <c r="E566" s="64"/>
      <c r="F566" s="73"/>
    </row>
    <row r="567" spans="5:6" x14ac:dyDescent="0.25">
      <c r="E567" s="64"/>
      <c r="F567" s="73"/>
    </row>
    <row r="568" spans="5:6" x14ac:dyDescent="0.25">
      <c r="E568" s="64"/>
      <c r="F568" s="73"/>
    </row>
    <row r="569" spans="5:6" x14ac:dyDescent="0.25">
      <c r="E569" s="64"/>
      <c r="F569" s="73"/>
    </row>
    <row r="570" spans="5:6" x14ac:dyDescent="0.25">
      <c r="E570" s="64"/>
      <c r="F570" s="73"/>
    </row>
    <row r="571" spans="5:6" x14ac:dyDescent="0.25">
      <c r="E571" s="64"/>
      <c r="F571" s="73"/>
    </row>
    <row r="572" spans="5:6" x14ac:dyDescent="0.25">
      <c r="E572" s="64"/>
      <c r="F572" s="73"/>
    </row>
    <row r="573" spans="5:6" x14ac:dyDescent="0.25">
      <c r="E573" s="64"/>
      <c r="F573" s="73"/>
    </row>
    <row r="574" spans="5:6" x14ac:dyDescent="0.25">
      <c r="E574" s="64"/>
      <c r="F574" s="73"/>
    </row>
    <row r="575" spans="5:6" x14ac:dyDescent="0.25">
      <c r="E575" s="64"/>
      <c r="F575" s="73"/>
    </row>
    <row r="576" spans="5:6" x14ac:dyDescent="0.25">
      <c r="E576" s="64"/>
      <c r="F576" s="73"/>
    </row>
    <row r="577" spans="5:6" x14ac:dyDescent="0.25">
      <c r="E577" s="64"/>
      <c r="F577" s="73"/>
    </row>
    <row r="578" spans="5:6" x14ac:dyDescent="0.25">
      <c r="E578" s="64"/>
      <c r="F578" s="73"/>
    </row>
    <row r="579" spans="5:6" x14ac:dyDescent="0.25">
      <c r="E579" s="64"/>
      <c r="F579" s="73"/>
    </row>
    <row r="580" spans="5:6" x14ac:dyDescent="0.25">
      <c r="E580" s="64"/>
      <c r="F580" s="73"/>
    </row>
    <row r="581" spans="5:6" x14ac:dyDescent="0.25">
      <c r="F581" s="73"/>
    </row>
    <row r="582" spans="5:6" x14ac:dyDescent="0.25">
      <c r="F582" s="72"/>
    </row>
    <row r="583" spans="5:6" x14ac:dyDescent="0.25">
      <c r="F583" s="72"/>
    </row>
    <row r="584" spans="5:6" x14ac:dyDescent="0.25">
      <c r="F584" s="72"/>
    </row>
    <row r="585" spans="5:6" x14ac:dyDescent="0.25">
      <c r="F585" s="72"/>
    </row>
  </sheetData>
  <mergeCells count="1">
    <mergeCell ref="C2:E2"/>
  </mergeCells>
  <phoneticPr fontId="22" type="noConversion"/>
  <pageMargins left="0.7" right="0.7" top="0.78740157499999996" bottom="0.78740157499999996" header="0.3" footer="0.3"/>
  <pageSetup paperSize="8" scale="67" fitToHeight="0" orientation="landscape" r:id="rId1"/>
  <headerFooter>
    <oddHeader>&amp;C4_Granty, zahr.pobyty  a tvůrčí činnost</oddHeader>
    <oddFooter>&amp;C&amp;P</oddFoot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8"/>
  <sheetViews>
    <sheetView view="pageLayout" zoomScale="110" zoomScaleNormal="85" zoomScalePageLayoutView="110" workbookViewId="0">
      <selection activeCell="A2" sqref="A2"/>
    </sheetView>
  </sheetViews>
  <sheetFormatPr defaultColWidth="8.85546875" defaultRowHeight="15" x14ac:dyDescent="0.25"/>
  <cols>
    <col min="1" max="1" width="5.28515625" style="62" customWidth="1"/>
    <col min="2" max="2" width="94.42578125" style="61" customWidth="1"/>
    <col min="3" max="3" width="1.85546875" style="61" customWidth="1"/>
    <col min="4" max="4" width="11.140625" style="62" customWidth="1"/>
    <col min="5" max="5" width="9.28515625" style="61" customWidth="1"/>
    <col min="6" max="6" width="1.42578125" style="61" customWidth="1"/>
    <col min="7" max="7" width="6.42578125" style="61" customWidth="1"/>
    <col min="8" max="8" width="7.7109375" style="61" bestFit="1" customWidth="1"/>
    <col min="9" max="9" width="8.85546875" style="61"/>
    <col min="10" max="10" width="62.7109375" style="61" customWidth="1"/>
    <col min="11" max="16384" width="8.85546875" style="61"/>
  </cols>
  <sheetData>
    <row r="1" spans="1:10" ht="43.15" customHeight="1" thickBot="1" x14ac:dyDescent="0.3">
      <c r="A1" s="195"/>
      <c r="B1" s="90"/>
      <c r="C1" s="23"/>
      <c r="D1" s="71"/>
      <c r="E1" s="127"/>
      <c r="F1" s="127"/>
      <c r="G1" s="210"/>
      <c r="H1" s="197"/>
      <c r="I1" s="222" t="s">
        <v>380</v>
      </c>
      <c r="J1" s="194" t="s">
        <v>381</v>
      </c>
    </row>
    <row r="2" spans="1:10" ht="15.75" thickBot="1" x14ac:dyDescent="0.3">
      <c r="A2" s="211"/>
      <c r="B2" s="212" t="s">
        <v>318</v>
      </c>
      <c r="C2" s="60"/>
      <c r="D2" s="234" t="s">
        <v>422</v>
      </c>
      <c r="E2" s="234"/>
      <c r="F2" s="235"/>
      <c r="G2" s="70">
        <f>G3+G7+G11+G14+G17+G21+G25+G31+G35+G38+G41+G44</f>
        <v>14</v>
      </c>
      <c r="H2" s="218">
        <f>SUM(H3:H44)</f>
        <v>7</v>
      </c>
    </row>
    <row r="3" spans="1:10" x14ac:dyDescent="0.25">
      <c r="A3" s="193" t="s">
        <v>319</v>
      </c>
      <c r="B3" s="131"/>
      <c r="C3" s="131"/>
      <c r="D3" s="200"/>
      <c r="E3" s="131"/>
      <c r="F3" s="131"/>
      <c r="G3" s="49">
        <f>SUM(G5)</f>
        <v>3</v>
      </c>
      <c r="H3" s="215">
        <v>1</v>
      </c>
      <c r="I3" s="131"/>
      <c r="J3" s="131"/>
    </row>
    <row r="4" spans="1:10" x14ac:dyDescent="0.25">
      <c r="A4" s="66" t="s">
        <v>1</v>
      </c>
      <c r="B4" s="1" t="s">
        <v>2</v>
      </c>
      <c r="C4" s="1"/>
      <c r="D4" s="66" t="s">
        <v>4</v>
      </c>
      <c r="E4" s="1" t="s">
        <v>220</v>
      </c>
      <c r="G4" s="65" t="s">
        <v>7</v>
      </c>
      <c r="H4" s="216"/>
    </row>
    <row r="5" spans="1:10" x14ac:dyDescent="0.25">
      <c r="A5" s="66">
        <v>1</v>
      </c>
      <c r="B5" s="213" t="s">
        <v>403</v>
      </c>
      <c r="C5" s="1"/>
      <c r="D5" s="64">
        <v>2015</v>
      </c>
      <c r="E5" s="120">
        <v>3</v>
      </c>
      <c r="F5" s="61">
        <v>3</v>
      </c>
      <c r="G5" s="76">
        <v>3</v>
      </c>
      <c r="H5" s="216"/>
    </row>
    <row r="6" spans="1:10" x14ac:dyDescent="0.25">
      <c r="B6" s="213"/>
      <c r="C6" s="1"/>
      <c r="E6" s="39"/>
      <c r="G6" s="63"/>
      <c r="H6" s="216"/>
    </row>
    <row r="7" spans="1:10" x14ac:dyDescent="0.25">
      <c r="A7" s="193" t="s">
        <v>320</v>
      </c>
      <c r="B7" s="131"/>
      <c r="C7" s="131"/>
      <c r="D7" s="200"/>
      <c r="E7" s="131"/>
      <c r="F7" s="131"/>
      <c r="G7" s="49">
        <f>SUM(G9)</f>
        <v>4</v>
      </c>
      <c r="H7" s="215">
        <v>1</v>
      </c>
      <c r="I7" s="131"/>
      <c r="J7" s="131"/>
    </row>
    <row r="8" spans="1:10" x14ac:dyDescent="0.25">
      <c r="A8" s="66" t="s">
        <v>1</v>
      </c>
      <c r="B8" s="1" t="s">
        <v>2</v>
      </c>
      <c r="C8" s="1"/>
      <c r="D8" s="66" t="s">
        <v>4</v>
      </c>
      <c r="E8" s="1" t="s">
        <v>219</v>
      </c>
      <c r="G8" s="65" t="s">
        <v>7</v>
      </c>
      <c r="H8" s="216"/>
    </row>
    <row r="9" spans="1:10" x14ac:dyDescent="0.25">
      <c r="A9" s="62" t="s">
        <v>246</v>
      </c>
      <c r="B9" s="214" t="s">
        <v>404</v>
      </c>
      <c r="C9" s="214"/>
      <c r="D9" s="64">
        <v>2015</v>
      </c>
      <c r="E9" s="64">
        <v>2</v>
      </c>
      <c r="G9" s="76">
        <v>4</v>
      </c>
      <c r="H9" s="216"/>
    </row>
    <row r="10" spans="1:10" x14ac:dyDescent="0.25">
      <c r="B10" s="214"/>
      <c r="C10" s="214"/>
      <c r="D10" s="64"/>
      <c r="E10" s="64"/>
      <c r="G10" s="63"/>
      <c r="H10" s="216"/>
    </row>
    <row r="11" spans="1:10" x14ac:dyDescent="0.25">
      <c r="A11" s="193" t="s">
        <v>321</v>
      </c>
      <c r="B11" s="131"/>
      <c r="C11" s="131"/>
      <c r="D11" s="200"/>
      <c r="E11" s="131"/>
      <c r="F11" s="131"/>
      <c r="G11" s="49">
        <f>SUM(G12)</f>
        <v>0</v>
      </c>
      <c r="H11" s="215">
        <v>0</v>
      </c>
      <c r="I11" s="131"/>
      <c r="J11" s="131"/>
    </row>
    <row r="12" spans="1:10" x14ac:dyDescent="0.25">
      <c r="A12" s="66" t="s">
        <v>1</v>
      </c>
      <c r="B12" s="1" t="s">
        <v>2</v>
      </c>
      <c r="C12" s="1"/>
      <c r="D12" s="66" t="s">
        <v>4</v>
      </c>
      <c r="E12" s="1" t="s">
        <v>223</v>
      </c>
      <c r="G12" s="65" t="s">
        <v>7</v>
      </c>
      <c r="H12" s="216"/>
    </row>
    <row r="13" spans="1:10" x14ac:dyDescent="0.25">
      <c r="A13" s="66"/>
      <c r="B13" s="96"/>
      <c r="C13" s="1"/>
      <c r="D13" s="66"/>
      <c r="E13" s="64"/>
      <c r="G13" s="65"/>
      <c r="H13" s="216"/>
    </row>
    <row r="14" spans="1:10" x14ac:dyDescent="0.25">
      <c r="A14" s="236" t="s">
        <v>322</v>
      </c>
      <c r="B14" s="236"/>
      <c r="C14" s="236"/>
      <c r="D14" s="236"/>
      <c r="E14" s="236"/>
      <c r="F14" s="131"/>
      <c r="G14" s="49">
        <f>G16</f>
        <v>0</v>
      </c>
      <c r="H14" s="215">
        <v>0</v>
      </c>
      <c r="I14" s="131"/>
      <c r="J14" s="131"/>
    </row>
    <row r="15" spans="1:10" x14ac:dyDescent="0.25">
      <c r="A15" s="66" t="s">
        <v>1</v>
      </c>
      <c r="B15" s="1" t="s">
        <v>2</v>
      </c>
      <c r="C15" s="1"/>
      <c r="D15" s="66" t="s">
        <v>4</v>
      </c>
      <c r="E15" s="1" t="s">
        <v>222</v>
      </c>
      <c r="G15" s="65" t="s">
        <v>7</v>
      </c>
      <c r="H15" s="216"/>
    </row>
    <row r="16" spans="1:10" x14ac:dyDescent="0.25">
      <c r="D16" s="66"/>
      <c r="E16" s="68"/>
      <c r="G16" s="65"/>
      <c r="H16" s="216"/>
    </row>
    <row r="17" spans="1:10" x14ac:dyDescent="0.25">
      <c r="A17" s="193" t="s">
        <v>323</v>
      </c>
      <c r="B17" s="131"/>
      <c r="C17" s="131"/>
      <c r="D17" s="200"/>
      <c r="E17" s="131"/>
      <c r="F17" s="131"/>
      <c r="G17" s="49">
        <f>SUM(G19)</f>
        <v>2</v>
      </c>
      <c r="H17" s="215">
        <v>1</v>
      </c>
      <c r="I17" s="131"/>
      <c r="J17" s="131"/>
    </row>
    <row r="18" spans="1:10" x14ac:dyDescent="0.25">
      <c r="A18" s="66" t="s">
        <v>1</v>
      </c>
      <c r="B18" s="1" t="s">
        <v>2</v>
      </c>
      <c r="C18" s="1"/>
      <c r="D18" s="66" t="s">
        <v>4</v>
      </c>
      <c r="E18" s="1" t="s">
        <v>175</v>
      </c>
      <c r="G18" s="65" t="s">
        <v>7</v>
      </c>
      <c r="H18" s="216"/>
    </row>
    <row r="19" spans="1:10" ht="45" x14ac:dyDescent="0.25">
      <c r="A19" s="62">
        <v>1</v>
      </c>
      <c r="B19" s="183" t="s">
        <v>405</v>
      </c>
      <c r="E19" s="64">
        <v>2</v>
      </c>
      <c r="G19" s="76">
        <v>2</v>
      </c>
      <c r="H19" s="216"/>
    </row>
    <row r="20" spans="1:10" x14ac:dyDescent="0.25">
      <c r="E20" s="64"/>
      <c r="G20" s="63"/>
      <c r="H20" s="216"/>
    </row>
    <row r="21" spans="1:10" x14ac:dyDescent="0.25">
      <c r="A21" s="193" t="s">
        <v>324</v>
      </c>
      <c r="B21" s="131"/>
      <c r="C21" s="131"/>
      <c r="D21" s="200"/>
      <c r="E21" s="131"/>
      <c r="F21" s="131"/>
      <c r="G21" s="49">
        <f>SUM(G23)</f>
        <v>2</v>
      </c>
      <c r="H21" s="215">
        <v>1</v>
      </c>
      <c r="I21" s="131"/>
      <c r="J21" s="131"/>
    </row>
    <row r="22" spans="1:10" x14ac:dyDescent="0.25">
      <c r="A22" s="66" t="s">
        <v>1</v>
      </c>
      <c r="B22" s="1" t="s">
        <v>2</v>
      </c>
      <c r="C22" s="1"/>
      <c r="D22" s="66" t="s">
        <v>4</v>
      </c>
      <c r="E22" s="1" t="s">
        <v>23</v>
      </c>
      <c r="G22" s="65" t="s">
        <v>7</v>
      </c>
      <c r="H22" s="216"/>
    </row>
    <row r="23" spans="1:10" ht="45" x14ac:dyDescent="0.25">
      <c r="A23" s="62">
        <v>1</v>
      </c>
      <c r="B23" s="183" t="s">
        <v>406</v>
      </c>
      <c r="E23" s="64"/>
      <c r="G23" s="76">
        <v>2</v>
      </c>
      <c r="H23" s="216"/>
    </row>
    <row r="24" spans="1:10" x14ac:dyDescent="0.25">
      <c r="B24" s="183"/>
      <c r="E24" s="64"/>
      <c r="G24" s="63"/>
      <c r="H24" s="216"/>
    </row>
    <row r="25" spans="1:10" x14ac:dyDescent="0.25">
      <c r="A25" s="193" t="s">
        <v>325</v>
      </c>
      <c r="B25" s="131"/>
      <c r="C25" s="131"/>
      <c r="D25" s="200"/>
      <c r="E25" s="131"/>
      <c r="F25" s="131"/>
      <c r="G25" s="49">
        <f>SUM(G29)</f>
        <v>1</v>
      </c>
      <c r="H25" s="215">
        <v>1</v>
      </c>
      <c r="I25" s="131"/>
      <c r="J25" s="131"/>
    </row>
    <row r="26" spans="1:10" x14ac:dyDescent="0.25">
      <c r="A26" s="66" t="s">
        <v>1</v>
      </c>
      <c r="B26" s="1" t="s">
        <v>2</v>
      </c>
      <c r="C26" s="1"/>
      <c r="D26" s="66" t="s">
        <v>4</v>
      </c>
      <c r="E26" s="1" t="s">
        <v>23</v>
      </c>
      <c r="G26" s="65" t="s">
        <v>7</v>
      </c>
      <c r="H26" s="217"/>
    </row>
    <row r="27" spans="1:10" x14ac:dyDescent="0.25">
      <c r="A27" s="66"/>
      <c r="B27" s="61" t="s">
        <v>407</v>
      </c>
      <c r="C27" s="1"/>
      <c r="D27" s="86"/>
      <c r="E27" s="64"/>
      <c r="F27" s="64"/>
      <c r="G27" s="76"/>
      <c r="H27" s="217"/>
    </row>
    <row r="28" spans="1:10" x14ac:dyDescent="0.25">
      <c r="B28" s="96" t="s">
        <v>408</v>
      </c>
      <c r="C28" s="1"/>
      <c r="D28" s="86"/>
      <c r="E28" s="64"/>
      <c r="F28" s="64"/>
      <c r="G28" s="76"/>
      <c r="H28" s="217"/>
    </row>
    <row r="29" spans="1:10" ht="30" x14ac:dyDescent="0.25">
      <c r="A29" s="62">
        <v>1</v>
      </c>
      <c r="B29" s="183" t="s">
        <v>409</v>
      </c>
      <c r="C29" s="1"/>
      <c r="D29" s="85">
        <v>2015</v>
      </c>
      <c r="E29" s="64">
        <v>1</v>
      </c>
      <c r="F29" s="64"/>
      <c r="G29" s="76">
        <f t="shared" ref="G29" si="0">E29</f>
        <v>1</v>
      </c>
      <c r="H29" s="217"/>
    </row>
    <row r="30" spans="1:10" x14ac:dyDescent="0.25">
      <c r="B30" s="183"/>
      <c r="C30" s="1"/>
      <c r="D30" s="86"/>
      <c r="E30" s="64"/>
      <c r="F30" s="64"/>
      <c r="G30" s="76"/>
      <c r="H30" s="217"/>
    </row>
    <row r="31" spans="1:10" x14ac:dyDescent="0.25">
      <c r="A31" s="193" t="s">
        <v>326</v>
      </c>
      <c r="B31" s="131"/>
      <c r="C31" s="131"/>
      <c r="D31" s="200"/>
      <c r="E31" s="131"/>
      <c r="F31" s="131"/>
      <c r="G31" s="49">
        <f>SUM(G33)</f>
        <v>1</v>
      </c>
      <c r="H31" s="215">
        <v>1</v>
      </c>
      <c r="I31" s="131"/>
      <c r="J31" s="131"/>
    </row>
    <row r="32" spans="1:10" x14ac:dyDescent="0.25">
      <c r="A32" s="66" t="s">
        <v>1</v>
      </c>
      <c r="B32" s="1" t="s">
        <v>2</v>
      </c>
      <c r="C32" s="1"/>
      <c r="D32" s="66" t="s">
        <v>4</v>
      </c>
      <c r="E32" s="1" t="s">
        <v>327</v>
      </c>
      <c r="G32" s="65" t="s">
        <v>7</v>
      </c>
      <c r="H32" s="217"/>
    </row>
    <row r="33" spans="1:10" x14ac:dyDescent="0.25">
      <c r="A33" s="62">
        <v>1</v>
      </c>
      <c r="B33" s="61" t="s">
        <v>410</v>
      </c>
      <c r="D33" s="64">
        <v>2015</v>
      </c>
      <c r="E33" s="64">
        <v>1</v>
      </c>
      <c r="G33" s="76">
        <v>1</v>
      </c>
      <c r="H33" s="217"/>
    </row>
    <row r="34" spans="1:10" x14ac:dyDescent="0.25">
      <c r="E34" s="64"/>
      <c r="G34" s="63"/>
      <c r="H34" s="217"/>
    </row>
    <row r="35" spans="1:10" x14ac:dyDescent="0.25">
      <c r="A35" s="193" t="s">
        <v>328</v>
      </c>
      <c r="B35" s="131"/>
      <c r="C35" s="131"/>
      <c r="D35" s="200"/>
      <c r="E35" s="131"/>
      <c r="F35" s="131"/>
      <c r="G35" s="49">
        <v>0</v>
      </c>
      <c r="H35" s="215">
        <v>0</v>
      </c>
      <c r="I35" s="131"/>
      <c r="J35" s="131"/>
    </row>
    <row r="36" spans="1:10" x14ac:dyDescent="0.25">
      <c r="A36" s="66" t="s">
        <v>1</v>
      </c>
      <c r="B36" s="1" t="s">
        <v>2</v>
      </c>
      <c r="C36" s="1"/>
      <c r="D36" s="66" t="s">
        <v>4</v>
      </c>
      <c r="E36" s="1" t="s">
        <v>327</v>
      </c>
      <c r="G36" s="65" t="s">
        <v>7</v>
      </c>
      <c r="H36" s="217"/>
    </row>
    <row r="37" spans="1:10" x14ac:dyDescent="0.25">
      <c r="E37" s="64"/>
      <c r="G37" s="63"/>
      <c r="H37" s="217"/>
    </row>
    <row r="38" spans="1:10" x14ac:dyDescent="0.25">
      <c r="A38" s="193" t="s">
        <v>329</v>
      </c>
      <c r="B38" s="131"/>
      <c r="C38" s="131"/>
      <c r="D38" s="200"/>
      <c r="E38" s="131"/>
      <c r="F38" s="131"/>
      <c r="G38" s="49">
        <v>0</v>
      </c>
      <c r="H38" s="215">
        <v>0</v>
      </c>
      <c r="I38" s="131"/>
      <c r="J38" s="131"/>
    </row>
    <row r="39" spans="1:10" x14ac:dyDescent="0.25">
      <c r="A39" s="66" t="s">
        <v>1</v>
      </c>
      <c r="B39" s="1" t="s">
        <v>2</v>
      </c>
      <c r="C39" s="1"/>
      <c r="D39" s="66" t="s">
        <v>4</v>
      </c>
      <c r="E39" s="1" t="s">
        <v>219</v>
      </c>
      <c r="G39" s="65" t="s">
        <v>7</v>
      </c>
      <c r="H39" s="217"/>
    </row>
    <row r="40" spans="1:10" x14ac:dyDescent="0.25">
      <c r="B40" s="213"/>
      <c r="C40" s="1"/>
      <c r="E40" s="64"/>
      <c r="G40" s="76"/>
      <c r="H40" s="217"/>
    </row>
    <row r="41" spans="1:10" x14ac:dyDescent="0.25">
      <c r="A41" s="193" t="s">
        <v>330</v>
      </c>
      <c r="B41" s="131"/>
      <c r="C41" s="131"/>
      <c r="D41" s="200"/>
      <c r="E41" s="131"/>
      <c r="F41" s="131"/>
      <c r="G41" s="49">
        <v>0</v>
      </c>
      <c r="H41" s="215">
        <v>0</v>
      </c>
      <c r="I41" s="131"/>
      <c r="J41" s="131"/>
    </row>
    <row r="42" spans="1:10" x14ac:dyDescent="0.25">
      <c r="A42" s="66" t="s">
        <v>1</v>
      </c>
      <c r="B42" s="1" t="s">
        <v>2</v>
      </c>
      <c r="C42" s="1"/>
      <c r="D42" s="66" t="s">
        <v>4</v>
      </c>
      <c r="E42" s="1" t="s">
        <v>23</v>
      </c>
      <c r="G42" s="65" t="s">
        <v>7</v>
      </c>
      <c r="H42" s="217"/>
    </row>
    <row r="43" spans="1:10" x14ac:dyDescent="0.25">
      <c r="E43" s="64"/>
      <c r="G43" s="63"/>
      <c r="H43" s="217"/>
    </row>
    <row r="44" spans="1:10" x14ac:dyDescent="0.25">
      <c r="A44" s="193" t="s">
        <v>331</v>
      </c>
      <c r="B44" s="131"/>
      <c r="C44" s="131"/>
      <c r="D44" s="200"/>
      <c r="E44" s="131"/>
      <c r="F44" s="131"/>
      <c r="G44" s="49">
        <f>SUM(G46)</f>
        <v>1</v>
      </c>
      <c r="H44" s="215">
        <v>1</v>
      </c>
      <c r="I44" s="131"/>
      <c r="J44" s="131"/>
    </row>
    <row r="45" spans="1:10" x14ac:dyDescent="0.25">
      <c r="A45" s="66" t="s">
        <v>1</v>
      </c>
      <c r="B45" s="1" t="s">
        <v>2</v>
      </c>
      <c r="C45" s="1"/>
      <c r="D45" s="66" t="s">
        <v>4</v>
      </c>
      <c r="E45" s="1" t="s">
        <v>23</v>
      </c>
      <c r="G45" s="65" t="s">
        <v>7</v>
      </c>
      <c r="H45" s="217"/>
    </row>
    <row r="46" spans="1:10" x14ac:dyDescent="0.25">
      <c r="A46" s="62">
        <v>1</v>
      </c>
      <c r="B46" s="61" t="s">
        <v>411</v>
      </c>
      <c r="D46" s="64" t="s">
        <v>247</v>
      </c>
      <c r="E46" s="64">
        <v>1</v>
      </c>
      <c r="G46" s="76">
        <v>1</v>
      </c>
      <c r="H46" s="217"/>
    </row>
    <row r="47" spans="1:10" x14ac:dyDescent="0.25">
      <c r="B47" s="61" t="s">
        <v>412</v>
      </c>
      <c r="E47" s="64"/>
      <c r="G47" s="74"/>
    </row>
    <row r="48" spans="1:10" x14ac:dyDescent="0.25">
      <c r="B48" s="61" t="s">
        <v>413</v>
      </c>
      <c r="E48" s="64"/>
      <c r="G48" s="74"/>
    </row>
    <row r="49" spans="5:7" x14ac:dyDescent="0.25">
      <c r="E49" s="64"/>
      <c r="G49" s="74"/>
    </row>
    <row r="50" spans="5:7" x14ac:dyDescent="0.25">
      <c r="E50" s="64"/>
      <c r="G50" s="74"/>
    </row>
    <row r="51" spans="5:7" x14ac:dyDescent="0.25">
      <c r="E51" s="64"/>
      <c r="G51" s="74"/>
    </row>
    <row r="52" spans="5:7" x14ac:dyDescent="0.25">
      <c r="E52" s="64"/>
      <c r="G52" s="74"/>
    </row>
    <row r="53" spans="5:7" x14ac:dyDescent="0.25">
      <c r="E53" s="64"/>
      <c r="G53" s="74"/>
    </row>
    <row r="54" spans="5:7" x14ac:dyDescent="0.25">
      <c r="E54" s="64"/>
      <c r="G54" s="74"/>
    </row>
    <row r="55" spans="5:7" x14ac:dyDescent="0.25">
      <c r="E55" s="64"/>
      <c r="G55" s="74"/>
    </row>
    <row r="56" spans="5:7" x14ac:dyDescent="0.25">
      <c r="E56" s="64"/>
      <c r="G56" s="74"/>
    </row>
    <row r="57" spans="5:7" x14ac:dyDescent="0.25">
      <c r="E57" s="64"/>
      <c r="G57" s="74"/>
    </row>
    <row r="58" spans="5:7" x14ac:dyDescent="0.25">
      <c r="E58" s="64"/>
      <c r="G58" s="74"/>
    </row>
    <row r="59" spans="5:7" x14ac:dyDescent="0.25">
      <c r="E59" s="64"/>
      <c r="G59" s="74"/>
    </row>
    <row r="60" spans="5:7" x14ac:dyDescent="0.25">
      <c r="E60" s="64"/>
      <c r="G60" s="74"/>
    </row>
    <row r="61" spans="5:7" x14ac:dyDescent="0.25">
      <c r="E61" s="64"/>
      <c r="G61" s="74"/>
    </row>
    <row r="62" spans="5:7" x14ac:dyDescent="0.25">
      <c r="E62" s="64"/>
      <c r="G62" s="74"/>
    </row>
    <row r="63" spans="5:7" x14ac:dyDescent="0.25">
      <c r="E63" s="64"/>
      <c r="G63" s="74"/>
    </row>
    <row r="64" spans="5:7" x14ac:dyDescent="0.25">
      <c r="E64" s="64"/>
      <c r="G64" s="74"/>
    </row>
    <row r="65" spans="5:7" x14ac:dyDescent="0.25">
      <c r="E65" s="64"/>
      <c r="G65" s="74"/>
    </row>
    <row r="66" spans="5:7" x14ac:dyDescent="0.25">
      <c r="E66" s="64"/>
      <c r="G66" s="74"/>
    </row>
    <row r="67" spans="5:7" x14ac:dyDescent="0.25">
      <c r="E67" s="64"/>
      <c r="G67" s="74"/>
    </row>
    <row r="68" spans="5:7" x14ac:dyDescent="0.25">
      <c r="E68" s="64"/>
      <c r="G68" s="74"/>
    </row>
    <row r="69" spans="5:7" x14ac:dyDescent="0.25">
      <c r="E69" s="64"/>
      <c r="G69" s="74"/>
    </row>
    <row r="70" spans="5:7" x14ac:dyDescent="0.25">
      <c r="E70" s="64"/>
      <c r="G70" s="74"/>
    </row>
    <row r="71" spans="5:7" x14ac:dyDescent="0.25">
      <c r="E71" s="64"/>
      <c r="G71" s="74"/>
    </row>
    <row r="72" spans="5:7" x14ac:dyDescent="0.25">
      <c r="E72" s="64"/>
      <c r="G72" s="74"/>
    </row>
    <row r="73" spans="5:7" x14ac:dyDescent="0.25">
      <c r="E73" s="64"/>
      <c r="G73" s="74"/>
    </row>
    <row r="74" spans="5:7" x14ac:dyDescent="0.25">
      <c r="E74" s="64"/>
      <c r="G74" s="74"/>
    </row>
    <row r="75" spans="5:7" x14ac:dyDescent="0.25">
      <c r="E75" s="64"/>
      <c r="G75" s="74"/>
    </row>
    <row r="76" spans="5:7" x14ac:dyDescent="0.25">
      <c r="E76" s="64"/>
      <c r="G76" s="74"/>
    </row>
    <row r="77" spans="5:7" x14ac:dyDescent="0.25">
      <c r="E77" s="64"/>
      <c r="G77" s="74"/>
    </row>
    <row r="78" spans="5:7" x14ac:dyDescent="0.25">
      <c r="E78" s="64"/>
      <c r="G78" s="74"/>
    </row>
    <row r="79" spans="5:7" x14ac:dyDescent="0.25">
      <c r="E79" s="64"/>
      <c r="G79" s="74"/>
    </row>
    <row r="80" spans="5:7" x14ac:dyDescent="0.25">
      <c r="E80" s="64"/>
      <c r="G80" s="74"/>
    </row>
    <row r="81" spans="5:7" x14ac:dyDescent="0.25">
      <c r="E81" s="64"/>
      <c r="G81" s="74"/>
    </row>
    <row r="82" spans="5:7" x14ac:dyDescent="0.25">
      <c r="E82" s="64"/>
      <c r="G82" s="74"/>
    </row>
    <row r="83" spans="5:7" x14ac:dyDescent="0.25">
      <c r="E83" s="64"/>
      <c r="G83" s="74"/>
    </row>
    <row r="84" spans="5:7" x14ac:dyDescent="0.25">
      <c r="E84" s="64"/>
      <c r="G84" s="74"/>
    </row>
    <row r="85" spans="5:7" x14ac:dyDescent="0.25">
      <c r="E85" s="64"/>
      <c r="G85" s="74"/>
    </row>
    <row r="86" spans="5:7" x14ac:dyDescent="0.25">
      <c r="E86" s="64"/>
      <c r="G86" s="74"/>
    </row>
    <row r="87" spans="5:7" x14ac:dyDescent="0.25">
      <c r="E87" s="64"/>
      <c r="G87" s="74"/>
    </row>
    <row r="88" spans="5:7" x14ac:dyDescent="0.25">
      <c r="E88" s="64"/>
      <c r="G88" s="74"/>
    </row>
    <row r="89" spans="5:7" x14ac:dyDescent="0.25">
      <c r="E89" s="64"/>
      <c r="G89" s="74"/>
    </row>
    <row r="90" spans="5:7" x14ac:dyDescent="0.25">
      <c r="E90" s="64"/>
      <c r="G90" s="74"/>
    </row>
    <row r="91" spans="5:7" x14ac:dyDescent="0.25">
      <c r="E91" s="64"/>
      <c r="G91" s="74"/>
    </row>
    <row r="92" spans="5:7" x14ac:dyDescent="0.25">
      <c r="E92" s="64"/>
      <c r="G92" s="74"/>
    </row>
    <row r="93" spans="5:7" x14ac:dyDescent="0.25">
      <c r="E93" s="64"/>
      <c r="G93" s="74"/>
    </row>
    <row r="94" spans="5:7" x14ac:dyDescent="0.25">
      <c r="E94" s="64"/>
      <c r="G94" s="74"/>
    </row>
    <row r="95" spans="5:7" x14ac:dyDescent="0.25">
      <c r="E95" s="64"/>
      <c r="G95" s="74"/>
    </row>
    <row r="96" spans="5:7" x14ac:dyDescent="0.25">
      <c r="E96" s="64"/>
      <c r="G96" s="74"/>
    </row>
    <row r="97" spans="5:7" x14ac:dyDescent="0.25">
      <c r="E97" s="64"/>
      <c r="G97" s="74"/>
    </row>
    <row r="98" spans="5:7" x14ac:dyDescent="0.25">
      <c r="E98" s="64"/>
      <c r="G98" s="74"/>
    </row>
    <row r="99" spans="5:7" x14ac:dyDescent="0.25">
      <c r="E99" s="64"/>
      <c r="G99" s="74"/>
    </row>
    <row r="100" spans="5:7" x14ac:dyDescent="0.25">
      <c r="E100" s="64"/>
      <c r="G100" s="74"/>
    </row>
    <row r="101" spans="5:7" x14ac:dyDescent="0.25">
      <c r="E101" s="64"/>
      <c r="G101" s="74"/>
    </row>
    <row r="102" spans="5:7" x14ac:dyDescent="0.25">
      <c r="E102" s="64"/>
      <c r="G102" s="74"/>
    </row>
    <row r="103" spans="5:7" x14ac:dyDescent="0.25">
      <c r="E103" s="64"/>
      <c r="G103" s="74"/>
    </row>
    <row r="104" spans="5:7" x14ac:dyDescent="0.25">
      <c r="E104" s="64"/>
      <c r="G104" s="74"/>
    </row>
    <row r="105" spans="5:7" x14ac:dyDescent="0.25">
      <c r="E105" s="64"/>
      <c r="G105" s="74"/>
    </row>
    <row r="106" spans="5:7" x14ac:dyDescent="0.25">
      <c r="E106" s="64"/>
      <c r="G106" s="74"/>
    </row>
    <row r="107" spans="5:7" x14ac:dyDescent="0.25">
      <c r="E107" s="64"/>
      <c r="G107" s="74"/>
    </row>
    <row r="108" spans="5:7" x14ac:dyDescent="0.25">
      <c r="E108" s="64"/>
      <c r="G108" s="74"/>
    </row>
    <row r="109" spans="5:7" x14ac:dyDescent="0.25">
      <c r="E109" s="64"/>
      <c r="G109" s="74"/>
    </row>
    <row r="110" spans="5:7" x14ac:dyDescent="0.25">
      <c r="E110" s="64"/>
      <c r="G110" s="74"/>
    </row>
    <row r="111" spans="5:7" x14ac:dyDescent="0.25">
      <c r="E111" s="64"/>
      <c r="G111" s="74"/>
    </row>
    <row r="112" spans="5:7" x14ac:dyDescent="0.25">
      <c r="E112" s="64"/>
      <c r="G112" s="74"/>
    </row>
    <row r="113" spans="5:7" x14ac:dyDescent="0.25">
      <c r="E113" s="64"/>
      <c r="G113" s="74"/>
    </row>
    <row r="114" spans="5:7" x14ac:dyDescent="0.25">
      <c r="E114" s="64"/>
      <c r="G114" s="74"/>
    </row>
    <row r="115" spans="5:7" x14ac:dyDescent="0.25">
      <c r="E115" s="64"/>
      <c r="G115" s="74"/>
    </row>
    <row r="116" spans="5:7" x14ac:dyDescent="0.25">
      <c r="E116" s="64"/>
      <c r="G116" s="74"/>
    </row>
    <row r="117" spans="5:7" x14ac:dyDescent="0.25">
      <c r="E117" s="64"/>
      <c r="G117" s="74"/>
    </row>
    <row r="118" spans="5:7" x14ac:dyDescent="0.25">
      <c r="E118" s="64"/>
      <c r="G118" s="74"/>
    </row>
    <row r="119" spans="5:7" x14ac:dyDescent="0.25">
      <c r="E119" s="64"/>
      <c r="G119" s="74"/>
    </row>
    <row r="120" spans="5:7" x14ac:dyDescent="0.25">
      <c r="E120" s="64"/>
      <c r="G120" s="74"/>
    </row>
    <row r="121" spans="5:7" x14ac:dyDescent="0.25">
      <c r="E121" s="64"/>
      <c r="G121" s="74"/>
    </row>
    <row r="122" spans="5:7" x14ac:dyDescent="0.25">
      <c r="E122" s="64"/>
      <c r="G122" s="74"/>
    </row>
    <row r="123" spans="5:7" x14ac:dyDescent="0.25">
      <c r="E123" s="64"/>
      <c r="G123" s="74"/>
    </row>
    <row r="124" spans="5:7" x14ac:dyDescent="0.25">
      <c r="E124" s="64"/>
      <c r="G124" s="74"/>
    </row>
    <row r="125" spans="5:7" x14ac:dyDescent="0.25">
      <c r="E125" s="64"/>
      <c r="G125" s="74"/>
    </row>
    <row r="126" spans="5:7" x14ac:dyDescent="0.25">
      <c r="E126" s="64"/>
      <c r="G126" s="74"/>
    </row>
    <row r="127" spans="5:7" x14ac:dyDescent="0.25">
      <c r="E127" s="64"/>
      <c r="G127" s="74"/>
    </row>
    <row r="128" spans="5:7" x14ac:dyDescent="0.25">
      <c r="E128" s="64"/>
      <c r="G128" s="74"/>
    </row>
    <row r="129" spans="5:7" x14ac:dyDescent="0.25">
      <c r="E129" s="64"/>
      <c r="G129" s="74"/>
    </row>
    <row r="130" spans="5:7" x14ac:dyDescent="0.25">
      <c r="E130" s="64"/>
      <c r="G130" s="74"/>
    </row>
    <row r="131" spans="5:7" x14ac:dyDescent="0.25">
      <c r="E131" s="64"/>
      <c r="G131" s="74"/>
    </row>
    <row r="132" spans="5:7" x14ac:dyDescent="0.25">
      <c r="E132" s="64"/>
      <c r="G132" s="74"/>
    </row>
    <row r="133" spans="5:7" x14ac:dyDescent="0.25">
      <c r="E133" s="64"/>
      <c r="G133" s="74"/>
    </row>
    <row r="134" spans="5:7" x14ac:dyDescent="0.25">
      <c r="E134" s="64"/>
      <c r="G134" s="74"/>
    </row>
    <row r="135" spans="5:7" x14ac:dyDescent="0.25">
      <c r="E135" s="64"/>
      <c r="G135" s="74"/>
    </row>
    <row r="136" spans="5:7" x14ac:dyDescent="0.25">
      <c r="E136" s="64"/>
      <c r="G136" s="74"/>
    </row>
    <row r="137" spans="5:7" x14ac:dyDescent="0.25">
      <c r="E137" s="64"/>
      <c r="G137" s="74"/>
    </row>
    <row r="138" spans="5:7" x14ac:dyDescent="0.25">
      <c r="E138" s="64"/>
      <c r="G138" s="74"/>
    </row>
    <row r="139" spans="5:7" x14ac:dyDescent="0.25">
      <c r="E139" s="64"/>
      <c r="G139" s="74"/>
    </row>
    <row r="140" spans="5:7" x14ac:dyDescent="0.25">
      <c r="E140" s="64"/>
      <c r="G140" s="74"/>
    </row>
    <row r="141" spans="5:7" x14ac:dyDescent="0.25">
      <c r="E141" s="64"/>
      <c r="G141" s="74"/>
    </row>
    <row r="142" spans="5:7" x14ac:dyDescent="0.25">
      <c r="E142" s="64"/>
      <c r="G142" s="74"/>
    </row>
    <row r="143" spans="5:7" x14ac:dyDescent="0.25">
      <c r="E143" s="64"/>
      <c r="G143" s="74"/>
    </row>
    <row r="144" spans="5:7" x14ac:dyDescent="0.25">
      <c r="E144" s="64"/>
      <c r="G144" s="74"/>
    </row>
    <row r="145" spans="5:7" x14ac:dyDescent="0.25">
      <c r="E145" s="64"/>
      <c r="G145" s="74"/>
    </row>
    <row r="146" spans="5:7" x14ac:dyDescent="0.25">
      <c r="E146" s="64"/>
      <c r="G146" s="74"/>
    </row>
    <row r="147" spans="5:7" x14ac:dyDescent="0.25">
      <c r="E147" s="64"/>
      <c r="G147" s="74"/>
    </row>
    <row r="148" spans="5:7" x14ac:dyDescent="0.25">
      <c r="E148" s="64"/>
      <c r="G148" s="74"/>
    </row>
    <row r="149" spans="5:7" x14ac:dyDescent="0.25">
      <c r="E149" s="64"/>
      <c r="G149" s="74"/>
    </row>
    <row r="150" spans="5:7" x14ac:dyDescent="0.25">
      <c r="E150" s="64"/>
      <c r="G150" s="74"/>
    </row>
    <row r="151" spans="5:7" x14ac:dyDescent="0.25">
      <c r="E151" s="64"/>
      <c r="G151" s="74"/>
    </row>
    <row r="152" spans="5:7" x14ac:dyDescent="0.25">
      <c r="E152" s="64"/>
      <c r="G152" s="74"/>
    </row>
    <row r="153" spans="5:7" x14ac:dyDescent="0.25">
      <c r="E153" s="64"/>
      <c r="G153" s="74"/>
    </row>
    <row r="154" spans="5:7" x14ac:dyDescent="0.25">
      <c r="E154" s="64"/>
      <c r="G154" s="74"/>
    </row>
    <row r="155" spans="5:7" x14ac:dyDescent="0.25">
      <c r="E155" s="64"/>
      <c r="G155" s="74"/>
    </row>
    <row r="156" spans="5:7" x14ac:dyDescent="0.25">
      <c r="E156" s="64"/>
      <c r="G156" s="74"/>
    </row>
    <row r="157" spans="5:7" x14ac:dyDescent="0.25">
      <c r="E157" s="64"/>
      <c r="G157" s="74"/>
    </row>
    <row r="158" spans="5:7" x14ac:dyDescent="0.25">
      <c r="E158" s="64"/>
      <c r="G158" s="74"/>
    </row>
    <row r="159" spans="5:7" x14ac:dyDescent="0.25">
      <c r="E159" s="64"/>
      <c r="G159" s="74"/>
    </row>
    <row r="160" spans="5:7" x14ac:dyDescent="0.25">
      <c r="E160" s="64"/>
      <c r="G160" s="74"/>
    </row>
    <row r="161" spans="5:7" x14ac:dyDescent="0.25">
      <c r="E161" s="64"/>
      <c r="G161" s="74"/>
    </row>
    <row r="162" spans="5:7" x14ac:dyDescent="0.25">
      <c r="E162" s="64"/>
      <c r="G162" s="74"/>
    </row>
    <row r="163" spans="5:7" x14ac:dyDescent="0.25">
      <c r="E163" s="64"/>
      <c r="G163" s="74"/>
    </row>
    <row r="164" spans="5:7" x14ac:dyDescent="0.25">
      <c r="E164" s="64"/>
      <c r="G164" s="74"/>
    </row>
    <row r="165" spans="5:7" x14ac:dyDescent="0.25">
      <c r="E165" s="64"/>
      <c r="G165" s="74"/>
    </row>
    <row r="166" spans="5:7" x14ac:dyDescent="0.25">
      <c r="E166" s="64"/>
      <c r="G166" s="74"/>
    </row>
    <row r="167" spans="5:7" x14ac:dyDescent="0.25">
      <c r="E167" s="64"/>
      <c r="G167" s="74"/>
    </row>
    <row r="168" spans="5:7" x14ac:dyDescent="0.25">
      <c r="E168" s="64"/>
      <c r="G168" s="74"/>
    </row>
    <row r="169" spans="5:7" x14ac:dyDescent="0.25">
      <c r="E169" s="64"/>
      <c r="G169" s="74"/>
    </row>
    <row r="170" spans="5:7" x14ac:dyDescent="0.25">
      <c r="E170" s="64"/>
      <c r="G170" s="74"/>
    </row>
    <row r="171" spans="5:7" x14ac:dyDescent="0.25">
      <c r="E171" s="64"/>
      <c r="G171" s="74"/>
    </row>
    <row r="172" spans="5:7" x14ac:dyDescent="0.25">
      <c r="E172" s="64"/>
      <c r="G172" s="74"/>
    </row>
    <row r="173" spans="5:7" x14ac:dyDescent="0.25">
      <c r="E173" s="64"/>
      <c r="G173" s="74"/>
    </row>
    <row r="174" spans="5:7" x14ac:dyDescent="0.25">
      <c r="E174" s="64"/>
      <c r="G174" s="74"/>
    </row>
    <row r="175" spans="5:7" x14ac:dyDescent="0.25">
      <c r="E175" s="64"/>
      <c r="G175" s="74"/>
    </row>
    <row r="176" spans="5:7" x14ac:dyDescent="0.25">
      <c r="E176" s="64"/>
      <c r="G176" s="74"/>
    </row>
    <row r="177" spans="5:7" x14ac:dyDescent="0.25">
      <c r="E177" s="64"/>
      <c r="G177" s="74"/>
    </row>
    <row r="178" spans="5:7" x14ac:dyDescent="0.25">
      <c r="E178" s="64"/>
      <c r="G178" s="74"/>
    </row>
    <row r="179" spans="5:7" x14ac:dyDescent="0.25">
      <c r="E179" s="64"/>
      <c r="G179" s="74"/>
    </row>
    <row r="180" spans="5:7" x14ac:dyDescent="0.25">
      <c r="E180" s="64"/>
      <c r="G180" s="74"/>
    </row>
    <row r="181" spans="5:7" x14ac:dyDescent="0.25">
      <c r="E181" s="64"/>
      <c r="G181" s="74"/>
    </row>
    <row r="182" spans="5:7" x14ac:dyDescent="0.25">
      <c r="E182" s="64"/>
      <c r="G182" s="74"/>
    </row>
    <row r="183" spans="5:7" x14ac:dyDescent="0.25">
      <c r="E183" s="64"/>
      <c r="G183" s="74"/>
    </row>
    <row r="184" spans="5:7" x14ac:dyDescent="0.25">
      <c r="E184" s="64"/>
      <c r="G184" s="74"/>
    </row>
    <row r="185" spans="5:7" x14ac:dyDescent="0.25">
      <c r="E185" s="64"/>
      <c r="G185" s="74"/>
    </row>
    <row r="186" spans="5:7" x14ac:dyDescent="0.25">
      <c r="E186" s="64"/>
      <c r="G186" s="74"/>
    </row>
    <row r="187" spans="5:7" x14ac:dyDescent="0.25">
      <c r="E187" s="64"/>
      <c r="G187" s="74"/>
    </row>
    <row r="188" spans="5:7" x14ac:dyDescent="0.25">
      <c r="E188" s="64"/>
      <c r="G188" s="74"/>
    </row>
    <row r="189" spans="5:7" x14ac:dyDescent="0.25">
      <c r="E189" s="64"/>
      <c r="G189" s="74"/>
    </row>
    <row r="190" spans="5:7" x14ac:dyDescent="0.25">
      <c r="E190" s="64"/>
      <c r="G190" s="74"/>
    </row>
    <row r="191" spans="5:7" x14ac:dyDescent="0.25">
      <c r="E191" s="64"/>
      <c r="G191" s="74"/>
    </row>
    <row r="192" spans="5:7" x14ac:dyDescent="0.25">
      <c r="E192" s="64"/>
      <c r="G192" s="74"/>
    </row>
    <row r="193" spans="5:7" x14ac:dyDescent="0.25">
      <c r="E193" s="64"/>
      <c r="G193" s="74"/>
    </row>
    <row r="194" spans="5:7" x14ac:dyDescent="0.25">
      <c r="E194" s="64"/>
      <c r="G194" s="74"/>
    </row>
    <row r="195" spans="5:7" x14ac:dyDescent="0.25">
      <c r="E195" s="64"/>
      <c r="G195" s="74"/>
    </row>
    <row r="196" spans="5:7" x14ac:dyDescent="0.25">
      <c r="E196" s="64"/>
      <c r="G196" s="74"/>
    </row>
    <row r="197" spans="5:7" x14ac:dyDescent="0.25">
      <c r="E197" s="64"/>
      <c r="G197" s="74"/>
    </row>
    <row r="198" spans="5:7" x14ac:dyDescent="0.25">
      <c r="E198" s="64"/>
      <c r="G198" s="74"/>
    </row>
    <row r="199" spans="5:7" x14ac:dyDescent="0.25">
      <c r="E199" s="64"/>
      <c r="G199" s="74"/>
    </row>
    <row r="200" spans="5:7" x14ac:dyDescent="0.25">
      <c r="E200" s="64"/>
      <c r="G200" s="74"/>
    </row>
    <row r="201" spans="5:7" x14ac:dyDescent="0.25">
      <c r="E201" s="64"/>
      <c r="G201" s="74"/>
    </row>
    <row r="202" spans="5:7" x14ac:dyDescent="0.25">
      <c r="E202" s="64"/>
      <c r="G202" s="74"/>
    </row>
    <row r="203" spans="5:7" x14ac:dyDescent="0.25">
      <c r="E203" s="64"/>
      <c r="G203" s="74"/>
    </row>
    <row r="204" spans="5:7" x14ac:dyDescent="0.25">
      <c r="E204" s="64"/>
      <c r="G204" s="74"/>
    </row>
    <row r="205" spans="5:7" x14ac:dyDescent="0.25">
      <c r="E205" s="64"/>
      <c r="G205" s="74"/>
    </row>
    <row r="206" spans="5:7" x14ac:dyDescent="0.25">
      <c r="E206" s="64"/>
      <c r="G206" s="74"/>
    </row>
    <row r="207" spans="5:7" x14ac:dyDescent="0.25">
      <c r="E207" s="64"/>
      <c r="G207" s="74"/>
    </row>
    <row r="208" spans="5:7" x14ac:dyDescent="0.25">
      <c r="E208" s="64"/>
      <c r="G208" s="74"/>
    </row>
    <row r="209" spans="5:7" x14ac:dyDescent="0.25">
      <c r="E209" s="64"/>
      <c r="G209" s="74"/>
    </row>
    <row r="210" spans="5:7" x14ac:dyDescent="0.25">
      <c r="E210" s="64"/>
      <c r="G210" s="74"/>
    </row>
    <row r="211" spans="5:7" x14ac:dyDescent="0.25">
      <c r="E211" s="64"/>
      <c r="G211" s="74"/>
    </row>
    <row r="212" spans="5:7" x14ac:dyDescent="0.25">
      <c r="E212" s="64"/>
      <c r="G212" s="74"/>
    </row>
    <row r="213" spans="5:7" x14ac:dyDescent="0.25">
      <c r="E213" s="64"/>
      <c r="G213" s="74"/>
    </row>
    <row r="214" spans="5:7" x14ac:dyDescent="0.25">
      <c r="E214" s="64"/>
      <c r="G214" s="74"/>
    </row>
    <row r="215" spans="5:7" x14ac:dyDescent="0.25">
      <c r="E215" s="64"/>
      <c r="G215" s="74"/>
    </row>
    <row r="216" spans="5:7" x14ac:dyDescent="0.25">
      <c r="E216" s="64"/>
      <c r="G216" s="74"/>
    </row>
    <row r="217" spans="5:7" x14ac:dyDescent="0.25">
      <c r="E217" s="64"/>
      <c r="G217" s="74"/>
    </row>
    <row r="218" spans="5:7" x14ac:dyDescent="0.25">
      <c r="E218" s="64"/>
      <c r="G218" s="74"/>
    </row>
    <row r="219" spans="5:7" x14ac:dyDescent="0.25">
      <c r="E219" s="64"/>
      <c r="G219" s="74"/>
    </row>
    <row r="220" spans="5:7" x14ac:dyDescent="0.25">
      <c r="E220" s="64"/>
      <c r="G220" s="74"/>
    </row>
    <row r="221" spans="5:7" x14ac:dyDescent="0.25">
      <c r="E221" s="64"/>
      <c r="G221" s="74"/>
    </row>
    <row r="222" spans="5:7" x14ac:dyDescent="0.25">
      <c r="E222" s="64"/>
      <c r="G222" s="74"/>
    </row>
    <row r="223" spans="5:7" x14ac:dyDescent="0.25">
      <c r="E223" s="64"/>
      <c r="G223" s="74"/>
    </row>
    <row r="224" spans="5:7" x14ac:dyDescent="0.25">
      <c r="E224" s="64"/>
      <c r="G224" s="74"/>
    </row>
    <row r="225" spans="5:7" x14ac:dyDescent="0.25">
      <c r="E225" s="64"/>
      <c r="G225" s="74"/>
    </row>
    <row r="226" spans="5:7" x14ac:dyDescent="0.25">
      <c r="E226" s="64"/>
      <c r="G226" s="74"/>
    </row>
    <row r="227" spans="5:7" x14ac:dyDescent="0.25">
      <c r="E227" s="64"/>
      <c r="G227" s="74"/>
    </row>
    <row r="228" spans="5:7" x14ac:dyDescent="0.25">
      <c r="E228" s="64"/>
      <c r="G228" s="74"/>
    </row>
    <row r="229" spans="5:7" x14ac:dyDescent="0.25">
      <c r="E229" s="64"/>
      <c r="G229" s="74"/>
    </row>
    <row r="230" spans="5:7" x14ac:dyDescent="0.25">
      <c r="E230" s="64"/>
      <c r="G230" s="74"/>
    </row>
    <row r="231" spans="5:7" x14ac:dyDescent="0.25">
      <c r="E231" s="64"/>
      <c r="G231" s="74"/>
    </row>
    <row r="232" spans="5:7" x14ac:dyDescent="0.25">
      <c r="E232" s="64"/>
      <c r="G232" s="74"/>
    </row>
    <row r="233" spans="5:7" x14ac:dyDescent="0.25">
      <c r="E233" s="64"/>
      <c r="G233" s="74"/>
    </row>
    <row r="234" spans="5:7" x14ac:dyDescent="0.25">
      <c r="E234" s="64"/>
      <c r="G234" s="74"/>
    </row>
    <row r="235" spans="5:7" x14ac:dyDescent="0.25">
      <c r="E235" s="64"/>
      <c r="G235" s="74"/>
    </row>
    <row r="236" spans="5:7" x14ac:dyDescent="0.25">
      <c r="E236" s="64"/>
      <c r="G236" s="74"/>
    </row>
    <row r="237" spans="5:7" x14ac:dyDescent="0.25">
      <c r="E237" s="64"/>
      <c r="G237" s="74"/>
    </row>
    <row r="238" spans="5:7" x14ac:dyDescent="0.25">
      <c r="E238" s="64"/>
      <c r="G238" s="74"/>
    </row>
    <row r="239" spans="5:7" x14ac:dyDescent="0.25">
      <c r="E239" s="64"/>
      <c r="G239" s="74"/>
    </row>
    <row r="240" spans="5:7" x14ac:dyDescent="0.25">
      <c r="E240" s="64"/>
      <c r="G240" s="74"/>
    </row>
    <row r="241" spans="5:7" x14ac:dyDescent="0.25">
      <c r="E241" s="64"/>
      <c r="G241" s="74"/>
    </row>
    <row r="242" spans="5:7" x14ac:dyDescent="0.25">
      <c r="E242" s="64"/>
      <c r="G242" s="74"/>
    </row>
    <row r="243" spans="5:7" x14ac:dyDescent="0.25">
      <c r="E243" s="64"/>
      <c r="G243" s="74"/>
    </row>
    <row r="244" spans="5:7" x14ac:dyDescent="0.25">
      <c r="E244" s="64"/>
      <c r="G244" s="74"/>
    </row>
    <row r="245" spans="5:7" x14ac:dyDescent="0.25">
      <c r="E245" s="64"/>
      <c r="G245" s="74"/>
    </row>
    <row r="246" spans="5:7" x14ac:dyDescent="0.25">
      <c r="E246" s="64"/>
      <c r="G246" s="74"/>
    </row>
    <row r="247" spans="5:7" x14ac:dyDescent="0.25">
      <c r="E247" s="64"/>
      <c r="G247" s="74"/>
    </row>
    <row r="248" spans="5:7" x14ac:dyDescent="0.25">
      <c r="E248" s="64"/>
      <c r="G248" s="74"/>
    </row>
    <row r="249" spans="5:7" x14ac:dyDescent="0.25">
      <c r="E249" s="64"/>
      <c r="G249" s="74"/>
    </row>
    <row r="250" spans="5:7" x14ac:dyDescent="0.25">
      <c r="E250" s="64"/>
      <c r="G250" s="74"/>
    </row>
    <row r="251" spans="5:7" x14ac:dyDescent="0.25">
      <c r="E251" s="64"/>
      <c r="G251" s="74"/>
    </row>
    <row r="252" spans="5:7" x14ac:dyDescent="0.25">
      <c r="E252" s="64"/>
      <c r="G252" s="74"/>
    </row>
    <row r="253" spans="5:7" x14ac:dyDescent="0.25">
      <c r="E253" s="64"/>
      <c r="G253" s="74"/>
    </row>
    <row r="254" spans="5:7" x14ac:dyDescent="0.25">
      <c r="E254" s="64"/>
      <c r="G254" s="74"/>
    </row>
    <row r="255" spans="5:7" x14ac:dyDescent="0.25">
      <c r="E255" s="64"/>
      <c r="G255" s="74"/>
    </row>
    <row r="256" spans="5:7" x14ac:dyDescent="0.25">
      <c r="E256" s="64"/>
      <c r="G256" s="74"/>
    </row>
    <row r="257" spans="5:7" x14ac:dyDescent="0.25">
      <c r="E257" s="64"/>
      <c r="G257" s="74"/>
    </row>
    <row r="258" spans="5:7" x14ac:dyDescent="0.25">
      <c r="E258" s="64"/>
      <c r="G258" s="74"/>
    </row>
    <row r="259" spans="5:7" x14ac:dyDescent="0.25">
      <c r="E259" s="64"/>
      <c r="G259" s="74"/>
    </row>
    <row r="260" spans="5:7" x14ac:dyDescent="0.25">
      <c r="E260" s="64"/>
      <c r="G260" s="74"/>
    </row>
    <row r="261" spans="5:7" x14ac:dyDescent="0.25">
      <c r="E261" s="64"/>
      <c r="G261" s="74"/>
    </row>
    <row r="262" spans="5:7" x14ac:dyDescent="0.25">
      <c r="E262" s="64"/>
      <c r="G262" s="74"/>
    </row>
    <row r="263" spans="5:7" x14ac:dyDescent="0.25">
      <c r="E263" s="64"/>
      <c r="G263" s="74"/>
    </row>
    <row r="264" spans="5:7" x14ac:dyDescent="0.25">
      <c r="E264" s="64"/>
      <c r="G264" s="74"/>
    </row>
    <row r="265" spans="5:7" x14ac:dyDescent="0.25">
      <c r="E265" s="64"/>
      <c r="G265" s="74"/>
    </row>
    <row r="266" spans="5:7" x14ac:dyDescent="0.25">
      <c r="E266" s="64"/>
      <c r="G266" s="74"/>
    </row>
    <row r="267" spans="5:7" x14ac:dyDescent="0.25">
      <c r="E267" s="64"/>
      <c r="G267" s="74"/>
    </row>
    <row r="268" spans="5:7" x14ac:dyDescent="0.25">
      <c r="E268" s="64"/>
      <c r="G268" s="74"/>
    </row>
    <row r="269" spans="5:7" x14ac:dyDescent="0.25">
      <c r="E269" s="64"/>
      <c r="G269" s="74"/>
    </row>
    <row r="270" spans="5:7" x14ac:dyDescent="0.25">
      <c r="E270" s="64"/>
      <c r="G270" s="74"/>
    </row>
    <row r="271" spans="5:7" x14ac:dyDescent="0.25">
      <c r="E271" s="64"/>
      <c r="G271" s="74"/>
    </row>
    <row r="272" spans="5:7" x14ac:dyDescent="0.25">
      <c r="E272" s="64"/>
      <c r="G272" s="74"/>
    </row>
    <row r="273" spans="5:7" x14ac:dyDescent="0.25">
      <c r="E273" s="64"/>
      <c r="G273" s="74"/>
    </row>
    <row r="274" spans="5:7" x14ac:dyDescent="0.25">
      <c r="E274" s="64"/>
      <c r="G274" s="74"/>
    </row>
    <row r="275" spans="5:7" x14ac:dyDescent="0.25">
      <c r="E275" s="64"/>
      <c r="G275" s="74"/>
    </row>
    <row r="276" spans="5:7" x14ac:dyDescent="0.25">
      <c r="E276" s="64"/>
      <c r="G276" s="74"/>
    </row>
    <row r="277" spans="5:7" x14ac:dyDescent="0.25">
      <c r="E277" s="64"/>
      <c r="G277" s="74"/>
    </row>
    <row r="278" spans="5:7" x14ac:dyDescent="0.25">
      <c r="E278" s="64"/>
      <c r="G278" s="74"/>
    </row>
    <row r="279" spans="5:7" x14ac:dyDescent="0.25">
      <c r="E279" s="64"/>
      <c r="G279" s="74"/>
    </row>
    <row r="280" spans="5:7" x14ac:dyDescent="0.25">
      <c r="E280" s="64"/>
      <c r="G280" s="74"/>
    </row>
    <row r="281" spans="5:7" x14ac:dyDescent="0.25">
      <c r="E281" s="64"/>
      <c r="G281" s="74"/>
    </row>
    <row r="282" spans="5:7" x14ac:dyDescent="0.25">
      <c r="E282" s="64"/>
      <c r="G282" s="74"/>
    </row>
    <row r="283" spans="5:7" x14ac:dyDescent="0.25">
      <c r="E283" s="64"/>
      <c r="G283" s="74"/>
    </row>
    <row r="284" spans="5:7" x14ac:dyDescent="0.25">
      <c r="E284" s="64"/>
      <c r="G284" s="74"/>
    </row>
    <row r="285" spans="5:7" x14ac:dyDescent="0.25">
      <c r="E285" s="64"/>
      <c r="G285" s="74"/>
    </row>
    <row r="286" spans="5:7" x14ac:dyDescent="0.25">
      <c r="E286" s="64"/>
      <c r="G286" s="74"/>
    </row>
    <row r="287" spans="5:7" x14ac:dyDescent="0.25">
      <c r="E287" s="64"/>
      <c r="G287" s="74"/>
    </row>
    <row r="288" spans="5:7" x14ac:dyDescent="0.25">
      <c r="E288" s="64"/>
      <c r="G288" s="74"/>
    </row>
    <row r="289" spans="5:7" x14ac:dyDescent="0.25">
      <c r="E289" s="64"/>
      <c r="G289" s="74"/>
    </row>
    <row r="290" spans="5:7" x14ac:dyDescent="0.25">
      <c r="E290" s="64"/>
      <c r="G290" s="74"/>
    </row>
    <row r="291" spans="5:7" x14ac:dyDescent="0.25">
      <c r="E291" s="64"/>
      <c r="G291" s="74"/>
    </row>
    <row r="292" spans="5:7" x14ac:dyDescent="0.25">
      <c r="E292" s="64"/>
      <c r="G292" s="74"/>
    </row>
    <row r="293" spans="5:7" x14ac:dyDescent="0.25">
      <c r="E293" s="64"/>
      <c r="G293" s="74"/>
    </row>
    <row r="294" spans="5:7" x14ac:dyDescent="0.25">
      <c r="E294" s="64"/>
      <c r="G294" s="74"/>
    </row>
    <row r="295" spans="5:7" x14ac:dyDescent="0.25">
      <c r="E295" s="64"/>
      <c r="G295" s="74"/>
    </row>
    <row r="296" spans="5:7" x14ac:dyDescent="0.25">
      <c r="E296" s="64"/>
      <c r="G296" s="74"/>
    </row>
    <row r="297" spans="5:7" x14ac:dyDescent="0.25">
      <c r="E297" s="64"/>
      <c r="G297" s="74"/>
    </row>
    <row r="298" spans="5:7" x14ac:dyDescent="0.25">
      <c r="E298" s="64"/>
      <c r="G298" s="74"/>
    </row>
    <row r="299" spans="5:7" x14ac:dyDescent="0.25">
      <c r="E299" s="64"/>
      <c r="G299" s="74"/>
    </row>
    <row r="300" spans="5:7" x14ac:dyDescent="0.25">
      <c r="E300" s="64"/>
      <c r="G300" s="74"/>
    </row>
    <row r="301" spans="5:7" x14ac:dyDescent="0.25">
      <c r="E301" s="64"/>
      <c r="G301" s="74"/>
    </row>
    <row r="302" spans="5:7" x14ac:dyDescent="0.25">
      <c r="E302" s="64"/>
      <c r="G302" s="74"/>
    </row>
    <row r="303" spans="5:7" x14ac:dyDescent="0.25">
      <c r="E303" s="64"/>
      <c r="G303" s="74"/>
    </row>
    <row r="304" spans="5:7" x14ac:dyDescent="0.25">
      <c r="E304" s="64"/>
      <c r="G304" s="74"/>
    </row>
    <row r="305" spans="5:7" x14ac:dyDescent="0.25">
      <c r="E305" s="64"/>
      <c r="G305" s="74"/>
    </row>
    <row r="306" spans="5:7" x14ac:dyDescent="0.25">
      <c r="E306" s="64"/>
      <c r="G306" s="74"/>
    </row>
    <row r="307" spans="5:7" x14ac:dyDescent="0.25">
      <c r="E307" s="64"/>
      <c r="G307" s="74"/>
    </row>
    <row r="308" spans="5:7" x14ac:dyDescent="0.25">
      <c r="E308" s="64"/>
      <c r="G308" s="74"/>
    </row>
    <row r="309" spans="5:7" x14ac:dyDescent="0.25">
      <c r="E309" s="64"/>
      <c r="G309" s="74"/>
    </row>
    <row r="310" spans="5:7" x14ac:dyDescent="0.25">
      <c r="E310" s="64"/>
      <c r="G310" s="74"/>
    </row>
    <row r="311" spans="5:7" x14ac:dyDescent="0.25">
      <c r="E311" s="64"/>
      <c r="G311" s="74"/>
    </row>
    <row r="312" spans="5:7" x14ac:dyDescent="0.25">
      <c r="E312" s="64"/>
      <c r="G312" s="74"/>
    </row>
    <row r="313" spans="5:7" x14ac:dyDescent="0.25">
      <c r="E313" s="64"/>
      <c r="G313" s="74"/>
    </row>
    <row r="314" spans="5:7" x14ac:dyDescent="0.25">
      <c r="E314" s="64"/>
      <c r="G314" s="74"/>
    </row>
    <row r="315" spans="5:7" x14ac:dyDescent="0.25">
      <c r="E315" s="64"/>
      <c r="G315" s="74"/>
    </row>
    <row r="316" spans="5:7" x14ac:dyDescent="0.25">
      <c r="E316" s="64"/>
      <c r="G316" s="74"/>
    </row>
    <row r="317" spans="5:7" x14ac:dyDescent="0.25">
      <c r="E317" s="64"/>
      <c r="G317" s="74"/>
    </row>
    <row r="318" spans="5:7" x14ac:dyDescent="0.25">
      <c r="E318" s="64"/>
      <c r="G318" s="74"/>
    </row>
    <row r="319" spans="5:7" x14ac:dyDescent="0.25">
      <c r="E319" s="64"/>
      <c r="G319" s="74"/>
    </row>
    <row r="320" spans="5:7" x14ac:dyDescent="0.25">
      <c r="E320" s="64"/>
      <c r="G320" s="74"/>
    </row>
    <row r="321" spans="5:7" x14ac:dyDescent="0.25">
      <c r="E321" s="64"/>
      <c r="G321" s="74"/>
    </row>
    <row r="322" spans="5:7" x14ac:dyDescent="0.25">
      <c r="E322" s="64"/>
      <c r="G322" s="74"/>
    </row>
    <row r="323" spans="5:7" x14ac:dyDescent="0.25">
      <c r="E323" s="64"/>
      <c r="G323" s="74"/>
    </row>
    <row r="324" spans="5:7" x14ac:dyDescent="0.25">
      <c r="G324" s="74"/>
    </row>
    <row r="325" spans="5:7" x14ac:dyDescent="0.25">
      <c r="G325" s="79"/>
    </row>
    <row r="326" spans="5:7" x14ac:dyDescent="0.25">
      <c r="G326" s="201"/>
    </row>
    <row r="327" spans="5:7" x14ac:dyDescent="0.25">
      <c r="G327" s="201"/>
    </row>
    <row r="328" spans="5:7" x14ac:dyDescent="0.25">
      <c r="G328" s="201"/>
    </row>
  </sheetData>
  <mergeCells count="2">
    <mergeCell ref="D2:F2"/>
    <mergeCell ref="A14:E14"/>
  </mergeCells>
  <phoneticPr fontId="22" type="noConversion"/>
  <pageMargins left="0.7" right="0.7" top="0.78740157499999996" bottom="0.78740157499999996" header="0.3" footer="0.3"/>
  <pageSetup paperSize="8" scale="63" fitToHeight="0" orientation="landscape" r:id="rId1"/>
  <headerFooter>
    <oddHeader xml:space="preserve">&amp;C5. Služba komunitě
</oddHeader>
    <oddFooter>&amp;C&amp;P</oddFooter>
  </headerFooter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1.PVPaR_rozp</vt:lpstr>
      <vt:lpstr>0_Kvalifikační tabulka</vt:lpstr>
      <vt:lpstr>1_Prestižní vědecké publikace a</vt:lpstr>
      <vt:lpstr>2_Uznání vědeckou komunitou</vt:lpstr>
      <vt:lpstr>3_Pedagogická činnost</vt:lpstr>
      <vt:lpstr>4_Granty, zahr.pobyty ...</vt:lpstr>
      <vt:lpstr>5_Služba komunitě</vt:lpstr>
      <vt:lpstr>'1.PVPaR_rozp'!OLE_LINK20</vt:lpstr>
      <vt:lpstr>'1.PVPaR_rozp'!top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trouster</cp:lastModifiedBy>
  <cp:lastPrinted>2017-04-21T15:04:23Z</cp:lastPrinted>
  <dcterms:created xsi:type="dcterms:W3CDTF">2016-03-30T14:39:36Z</dcterms:created>
  <dcterms:modified xsi:type="dcterms:W3CDTF">2017-04-24T06:45:11Z</dcterms:modified>
</cp:coreProperties>
</file>